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obodan\Documents\Hitna\Financijski planovi\2026\Rebalans\"/>
    </mc:Choice>
  </mc:AlternateContent>
  <xr:revisionPtr revIDLastSave="0" documentId="13_ncr:1_{5194B5F9-5701-4BD6-B7F1-AA6272DA08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G34" i="1"/>
  <c r="E34" i="1"/>
  <c r="G159" i="1"/>
  <c r="F147" i="1"/>
  <c r="F133" i="1"/>
  <c r="E124" i="1"/>
  <c r="F116" i="1"/>
  <c r="F152" i="1"/>
  <c r="F153" i="1"/>
  <c r="F154" i="1"/>
  <c r="F155" i="1"/>
  <c r="F156" i="1"/>
  <c r="F157" i="1"/>
  <c r="F158" i="1"/>
  <c r="F159" i="1"/>
  <c r="F160" i="1"/>
  <c r="F151" i="1"/>
  <c r="F149" i="1"/>
  <c r="F148" i="1"/>
  <c r="F145" i="1"/>
  <c r="F144" i="1"/>
  <c r="F142" i="1"/>
  <c r="F141" i="1"/>
  <c r="F138" i="1"/>
  <c r="F139" i="1"/>
  <c r="F137" i="1"/>
  <c r="F136" i="1"/>
  <c r="F135" i="1"/>
  <c r="F132" i="1"/>
  <c r="F131" i="1"/>
  <c r="F130" i="1"/>
  <c r="F128" i="1"/>
  <c r="F126" i="1"/>
  <c r="F123" i="1"/>
  <c r="F119" i="1"/>
  <c r="F120" i="1"/>
  <c r="F121" i="1"/>
  <c r="F118" i="1"/>
  <c r="F112" i="1"/>
  <c r="F113" i="1"/>
  <c r="F114" i="1"/>
  <c r="F115" i="1"/>
  <c r="F111" i="1"/>
  <c r="F109" i="1"/>
  <c r="F108" i="1"/>
  <c r="F105" i="1"/>
  <c r="F106" i="1"/>
  <c r="F104" i="1"/>
  <c r="F101" i="1"/>
  <c r="F102" i="1"/>
  <c r="F100" i="1"/>
  <c r="F99" i="1"/>
  <c r="F95" i="1"/>
  <c r="F96" i="1"/>
  <c r="F97" i="1"/>
  <c r="F94" i="1"/>
  <c r="F90" i="1"/>
  <c r="F91" i="1"/>
  <c r="F92" i="1"/>
  <c r="F89" i="1"/>
  <c r="F85" i="1"/>
  <c r="F86" i="1"/>
  <c r="F87" i="1"/>
  <c r="F84" i="1"/>
  <c r="F80" i="1"/>
  <c r="F81" i="1"/>
  <c r="F79" i="1"/>
  <c r="F75" i="1"/>
  <c r="F76" i="1"/>
  <c r="F77" i="1"/>
  <c r="F74" i="1"/>
  <c r="F71" i="1"/>
  <c r="F72" i="1"/>
  <c r="F70" i="1"/>
  <c r="F66" i="1"/>
  <c r="F67" i="1"/>
  <c r="F68" i="1"/>
  <c r="F65" i="1"/>
  <c r="F61" i="1"/>
  <c r="F59" i="1" s="1"/>
  <c r="F62" i="1"/>
  <c r="F60" i="1"/>
  <c r="F58" i="1"/>
  <c r="F57" i="1"/>
  <c r="F51" i="1"/>
  <c r="F52" i="1"/>
  <c r="F53" i="1"/>
  <c r="F54" i="1"/>
  <c r="F55" i="1"/>
  <c r="F50" i="1"/>
  <c r="F45" i="1"/>
  <c r="F46" i="1"/>
  <c r="F44" i="1"/>
  <c r="F38" i="1"/>
  <c r="F36" i="1" s="1"/>
  <c r="F39" i="1"/>
  <c r="F40" i="1"/>
  <c r="F41" i="1"/>
  <c r="F42" i="1"/>
  <c r="F37" i="1"/>
  <c r="F35" i="1"/>
  <c r="F33" i="1"/>
  <c r="G48" i="1"/>
  <c r="E59" i="1"/>
  <c r="F26" i="1"/>
  <c r="F24" i="1"/>
  <c r="F25" i="1"/>
  <c r="F17" i="1"/>
  <c r="F18" i="1"/>
  <c r="F19" i="1"/>
  <c r="F20" i="1"/>
  <c r="F15" i="1"/>
  <c r="F11" i="1"/>
  <c r="F12" i="1"/>
  <c r="F13" i="1"/>
  <c r="F10" i="1"/>
  <c r="F143" i="1"/>
  <c r="F122" i="1"/>
  <c r="F78" i="1"/>
  <c r="F56" i="1"/>
  <c r="F43" i="1"/>
  <c r="D147" i="1"/>
  <c r="E150" i="1"/>
  <c r="E147" i="1"/>
  <c r="E143" i="1"/>
  <c r="E140" i="1"/>
  <c r="E134" i="1"/>
  <c r="E129" i="1"/>
  <c r="E122" i="1"/>
  <c r="E117" i="1"/>
  <c r="E110" i="1"/>
  <c r="E107" i="1"/>
  <c r="E103" i="1"/>
  <c r="E98" i="1"/>
  <c r="E93" i="1"/>
  <c r="E88" i="1"/>
  <c r="E83" i="1"/>
  <c r="E78" i="1"/>
  <c r="E73" i="1"/>
  <c r="E69" i="1"/>
  <c r="E64" i="1"/>
  <c r="E56" i="1"/>
  <c r="E49" i="1"/>
  <c r="E43" i="1"/>
  <c r="E36" i="1"/>
  <c r="D17" i="1"/>
  <c r="F150" i="1" l="1"/>
  <c r="E146" i="1"/>
  <c r="E127" i="1"/>
  <c r="F129" i="1"/>
  <c r="F125" i="1"/>
  <c r="F124" i="1"/>
  <c r="F117" i="1"/>
  <c r="F110" i="1"/>
  <c r="F107" i="1"/>
  <c r="F103" i="1"/>
  <c r="F98" i="1"/>
  <c r="F93" i="1"/>
  <c r="F88" i="1"/>
  <c r="F83" i="1"/>
  <c r="F73" i="1"/>
  <c r="F69" i="1"/>
  <c r="F63" i="1" s="1"/>
  <c r="F64" i="1"/>
  <c r="F146" i="1"/>
  <c r="F140" i="1"/>
  <c r="F134" i="1"/>
  <c r="F49" i="1"/>
  <c r="F48" i="1" s="1"/>
  <c r="E48" i="1"/>
  <c r="E33" i="1"/>
  <c r="E16" i="1"/>
  <c r="E82" i="1"/>
  <c r="E63" i="1"/>
  <c r="D159" i="1"/>
  <c r="G129" i="1"/>
  <c r="K63" i="1"/>
  <c r="J63" i="1"/>
  <c r="I63" i="1"/>
  <c r="H63" i="1"/>
  <c r="E161" i="1" l="1"/>
  <c r="F127" i="1"/>
  <c r="F82" i="1"/>
  <c r="E47" i="1"/>
  <c r="E14" i="1"/>
  <c r="E21" i="1" s="1"/>
  <c r="E28" i="1" s="1"/>
  <c r="F16" i="1"/>
  <c r="G150" i="1"/>
  <c r="D150" i="1"/>
  <c r="K21" i="1"/>
  <c r="F47" i="1" l="1"/>
  <c r="F161" i="1" s="1"/>
  <c r="E162" i="1"/>
  <c r="E164" i="1" s="1"/>
  <c r="F14" i="1"/>
  <c r="F21" i="1" s="1"/>
  <c r="F28" i="1" s="1"/>
  <c r="K124" i="1"/>
  <c r="I124" i="1"/>
  <c r="J124" i="1"/>
  <c r="H124" i="1"/>
  <c r="G124" i="1"/>
  <c r="D124" i="1"/>
  <c r="G16" i="1"/>
  <c r="G14" i="1" s="1"/>
  <c r="G21" i="1" s="1"/>
  <c r="D143" i="1"/>
  <c r="D140" i="1"/>
  <c r="D134" i="1"/>
  <c r="D129" i="1"/>
  <c r="D122" i="1"/>
  <c r="D117" i="1"/>
  <c r="D110" i="1"/>
  <c r="D107" i="1"/>
  <c r="D103" i="1"/>
  <c r="D98" i="1"/>
  <c r="D93" i="1"/>
  <c r="D88" i="1"/>
  <c r="D83" i="1"/>
  <c r="D78" i="1"/>
  <c r="D73" i="1"/>
  <c r="D69" i="1"/>
  <c r="D64" i="1"/>
  <c r="D59" i="1"/>
  <c r="D56" i="1"/>
  <c r="D49" i="1"/>
  <c r="G43" i="1"/>
  <c r="G36" i="1"/>
  <c r="D43" i="1"/>
  <c r="D36" i="1"/>
  <c r="D33" i="1" s="1"/>
  <c r="D16" i="1"/>
  <c r="D14" i="1" s="1"/>
  <c r="D21" i="1" s="1"/>
  <c r="D28" i="1" s="1"/>
  <c r="F162" i="1" l="1"/>
  <c r="F164" i="1" s="1"/>
  <c r="D63" i="1"/>
  <c r="D146" i="1"/>
  <c r="D48" i="1"/>
  <c r="G33" i="1"/>
  <c r="D127" i="1"/>
  <c r="D82" i="1"/>
  <c r="G73" i="1"/>
  <c r="G147" i="1"/>
  <c r="G140" i="1"/>
  <c r="D47" i="1" l="1"/>
  <c r="D161" i="1" s="1"/>
  <c r="D162" i="1" s="1"/>
  <c r="D164" i="1" s="1"/>
  <c r="G56" i="1"/>
  <c r="J24" i="1" l="1"/>
  <c r="H150" i="1"/>
  <c r="I150" i="1"/>
  <c r="J150" i="1"/>
  <c r="K150" i="1"/>
  <c r="H147" i="1"/>
  <c r="I147" i="1"/>
  <c r="J147" i="1"/>
  <c r="K147" i="1"/>
  <c r="K146" i="1" l="1"/>
  <c r="J146" i="1"/>
  <c r="I146" i="1"/>
  <c r="H146" i="1"/>
  <c r="G146" i="1"/>
  <c r="G83" i="1"/>
  <c r="H33" i="1"/>
  <c r="I33" i="1"/>
  <c r="J33" i="1"/>
  <c r="K33" i="1"/>
  <c r="J26" i="1" l="1"/>
  <c r="J21" i="1"/>
  <c r="I14" i="1"/>
  <c r="I21" i="1" s="1"/>
  <c r="J28" i="1" l="1"/>
  <c r="H141" i="1"/>
  <c r="I141" i="1"/>
  <c r="J141" i="1"/>
  <c r="K141" i="1"/>
  <c r="G110" i="1"/>
  <c r="G103" i="1" l="1"/>
  <c r="H103" i="1"/>
  <c r="I103" i="1"/>
  <c r="J103" i="1"/>
  <c r="K103" i="1"/>
  <c r="G78" i="1"/>
  <c r="G59" i="1" l="1"/>
  <c r="G143" i="1" l="1"/>
  <c r="H143" i="1"/>
  <c r="I143" i="1"/>
  <c r="J143" i="1"/>
  <c r="K143" i="1"/>
  <c r="G122" i="1"/>
  <c r="H122" i="1"/>
  <c r="I122" i="1"/>
  <c r="J122" i="1"/>
  <c r="K122" i="1"/>
  <c r="H110" i="1"/>
  <c r="I110" i="1"/>
  <c r="J110" i="1"/>
  <c r="K110" i="1"/>
  <c r="G98" i="1"/>
  <c r="H98" i="1"/>
  <c r="I98" i="1"/>
  <c r="J98" i="1"/>
  <c r="K98" i="1"/>
  <c r="G93" i="1" l="1"/>
  <c r="H93" i="1"/>
  <c r="I93" i="1"/>
  <c r="J93" i="1"/>
  <c r="K93" i="1"/>
  <c r="G88" i="1"/>
  <c r="H88" i="1"/>
  <c r="I88" i="1"/>
  <c r="J88" i="1"/>
  <c r="K88" i="1"/>
  <c r="H140" i="1"/>
  <c r="I140" i="1"/>
  <c r="J140" i="1"/>
  <c r="K140" i="1"/>
  <c r="G134" i="1"/>
  <c r="H134" i="1"/>
  <c r="I134" i="1"/>
  <c r="J134" i="1"/>
  <c r="K134" i="1"/>
  <c r="H129" i="1"/>
  <c r="I129" i="1"/>
  <c r="J129" i="1"/>
  <c r="K129" i="1"/>
  <c r="G117" i="1"/>
  <c r="H117" i="1"/>
  <c r="I117" i="1"/>
  <c r="J117" i="1"/>
  <c r="K117" i="1"/>
  <c r="G107" i="1"/>
  <c r="H107" i="1"/>
  <c r="I107" i="1"/>
  <c r="J107" i="1"/>
  <c r="K107" i="1"/>
  <c r="H83" i="1"/>
  <c r="I83" i="1"/>
  <c r="J83" i="1"/>
  <c r="K83" i="1"/>
  <c r="G69" i="1"/>
  <c r="G64" i="1"/>
  <c r="G49" i="1"/>
  <c r="K24" i="1"/>
  <c r="K26" i="1" s="1"/>
  <c r="H24" i="1"/>
  <c r="H26" i="1" s="1"/>
  <c r="I24" i="1"/>
  <c r="I26" i="1" s="1"/>
  <c r="G24" i="1"/>
  <c r="G63" i="1" l="1"/>
  <c r="G26" i="1"/>
  <c r="G82" i="1"/>
  <c r="I127" i="1"/>
  <c r="G127" i="1"/>
  <c r="J127" i="1"/>
  <c r="H127" i="1"/>
  <c r="K127" i="1"/>
  <c r="I82" i="1"/>
  <c r="K82" i="1"/>
  <c r="K47" i="1" s="1"/>
  <c r="H82" i="1"/>
  <c r="H47" i="1" s="1"/>
  <c r="J82" i="1"/>
  <c r="K28" i="1"/>
  <c r="J47" i="1" l="1"/>
  <c r="J161" i="1" s="1"/>
  <c r="I47" i="1"/>
  <c r="I161" i="1" s="1"/>
  <c r="G47" i="1"/>
  <c r="G161" i="1" s="1"/>
  <c r="H161" i="1"/>
  <c r="K161" i="1"/>
  <c r="J162" i="1" l="1"/>
  <c r="K162" i="1"/>
  <c r="I28" i="1" l="1"/>
  <c r="I162" i="1" s="1"/>
  <c r="H21" i="1"/>
  <c r="G28" i="1" l="1"/>
  <c r="G162" i="1" l="1"/>
  <c r="G164" i="1" s="1"/>
  <c r="H28" i="1"/>
  <c r="H162" i="1" s="1"/>
</calcChain>
</file>

<file path=xl/sharedStrings.xml><?xml version="1.0" encoding="utf-8"?>
<sst xmlns="http://schemas.openxmlformats.org/spreadsheetml/2006/main" count="296" uniqueCount="282">
  <si>
    <t>RB</t>
  </si>
  <si>
    <t>KONTO</t>
  </si>
  <si>
    <t>1.</t>
  </si>
  <si>
    <t>2.</t>
  </si>
  <si>
    <t>Prihodi iz proračuna za financiranje redovne djelatnosti</t>
  </si>
  <si>
    <t>3.</t>
  </si>
  <si>
    <t>4.</t>
  </si>
  <si>
    <t>Prihodi na temelju ugovornih obveza</t>
  </si>
  <si>
    <t>II   RASHODI</t>
  </si>
  <si>
    <t>RASHODI ZA ZAPOSLENE</t>
  </si>
  <si>
    <t>Ostali rashodi za zaposlene</t>
  </si>
  <si>
    <t>MATERIJALNI RASHODI</t>
  </si>
  <si>
    <t>Naknade troškova zaposlenima</t>
  </si>
  <si>
    <t>5.</t>
  </si>
  <si>
    <t>Službena putovanja</t>
  </si>
  <si>
    <t>6.</t>
  </si>
  <si>
    <t>Naknade za prijevoz na posao i s posla</t>
  </si>
  <si>
    <t>7.</t>
  </si>
  <si>
    <t>Rashodi za materijal i energiju</t>
  </si>
  <si>
    <t>8.</t>
  </si>
  <si>
    <t>Uredski materijal i ostali materijalni rashodi</t>
  </si>
  <si>
    <t>9.</t>
  </si>
  <si>
    <t>Energija</t>
  </si>
  <si>
    <t>11.</t>
  </si>
  <si>
    <t>Materijal i dijelovi za tekuće i investicijsko održavanje</t>
  </si>
  <si>
    <t>12.</t>
  </si>
  <si>
    <t>13.</t>
  </si>
  <si>
    <t>Službena, radna i zaštitna odjeća i obuća</t>
  </si>
  <si>
    <t>Rashodi za usluge</t>
  </si>
  <si>
    <t>Usluge tekućeg i investicijskog održavanja</t>
  </si>
  <si>
    <t>Usluge promidžbe i informiranja</t>
  </si>
  <si>
    <t>Komunalne usluge</t>
  </si>
  <si>
    <t>Zdravstvene usluge</t>
  </si>
  <si>
    <t>Intelektualne usluge</t>
  </si>
  <si>
    <t>Ostale usluge</t>
  </si>
  <si>
    <t>Ostali nespomenuti rashodi poslovanja</t>
  </si>
  <si>
    <t>Naknade za rad predstavničkih tijela, povjerenstava</t>
  </si>
  <si>
    <t>Premije osiguranja</t>
  </si>
  <si>
    <t>Reprezentacija</t>
  </si>
  <si>
    <t>FINANCIJSKI RASHODI</t>
  </si>
  <si>
    <t>RASHODI ZA NABAVU DUGOTRAJNE IMOVINE</t>
  </si>
  <si>
    <t>Postrojenja i oprema</t>
  </si>
  <si>
    <t>Medicinska oprema</t>
  </si>
  <si>
    <t>UKUPNI RASHODI</t>
  </si>
  <si>
    <t>ZAVOD ZA HITNU MEDICINU</t>
  </si>
  <si>
    <t>POŽEŠKO-SLAVONSKE ŽUPANIJE</t>
  </si>
  <si>
    <t>Usluge telefona, pošte i radio TV pretplata</t>
  </si>
  <si>
    <t>Upravne i administrativne pristojbe</t>
  </si>
  <si>
    <t>30.</t>
  </si>
  <si>
    <t>31.</t>
  </si>
  <si>
    <t>22.</t>
  </si>
  <si>
    <t>24.</t>
  </si>
  <si>
    <t>26.</t>
  </si>
  <si>
    <t>27.</t>
  </si>
  <si>
    <t>28.</t>
  </si>
  <si>
    <t>OIB: 38110021935</t>
  </si>
  <si>
    <t>Kamate na oročena sredstva i depozite po viđenju</t>
  </si>
  <si>
    <t>Plaće za redovan rad - neto plaća</t>
  </si>
  <si>
    <t>Nagrade</t>
  </si>
  <si>
    <t>Doprinosi za obvezno zdravstveno osiguranje</t>
  </si>
  <si>
    <t>Dnevnice za službeni put u zemlji</t>
  </si>
  <si>
    <t>Naknade za prijevoz na službenom putu</t>
  </si>
  <si>
    <t>Ostali rashodi za službena putovanja</t>
  </si>
  <si>
    <t>Seminari, savjetovanja, simpoziji…</t>
  </si>
  <si>
    <t>Uredski materijal</t>
  </si>
  <si>
    <t>Materijal i sredstva za čišćenje i održavanje</t>
  </si>
  <si>
    <t>Ostali materijal za potrebe redovnog poslovanja</t>
  </si>
  <si>
    <t>Literatura (publikacije, časopisi, glasila)</t>
  </si>
  <si>
    <t>Električna energija</t>
  </si>
  <si>
    <t>Plin</t>
  </si>
  <si>
    <t>Motorni benzin i dizel gorivo</t>
  </si>
  <si>
    <t>Usluge telefona, telefaksa</t>
  </si>
  <si>
    <t>Poštarina (pisma, tiskanice i sl.)</t>
  </si>
  <si>
    <t>Ostale usluge za komunikaciju i prijevoz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</si>
  <si>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</si>
  <si>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</si>
  <si>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</si>
  <si>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Elektronski mediji</t>
  </si>
  <si>
    <t>Tisak</t>
  </si>
  <si>
    <t>Opskrba vodom</t>
  </si>
  <si>
    <t>Iznošenje i odvoz smeća</t>
  </si>
  <si>
    <t>Obvezni i preventivni zdravstveni pregled</t>
  </si>
  <si>
    <t>Ugovori o djelu</t>
  </si>
  <si>
    <t>Usluge odvjetnika i pravnog savjetovanja</t>
  </si>
  <si>
    <t>Usluge pri registraciji prijevoznih sredstava</t>
  </si>
  <si>
    <t>Ostale nespomenute usluge</t>
  </si>
  <si>
    <t>Premije osiguranja prijevoznih sredstava</t>
  </si>
  <si>
    <t>Tuzemne članarine</t>
  </si>
  <si>
    <t>Sudske pristojbe</t>
  </si>
  <si>
    <t>Ostale pristojbe i naknade</t>
  </si>
  <si>
    <t>Rashodi protokola (vijenci, cvijeće, svijeće i sl.)</t>
  </si>
  <si>
    <t>Usluge platnog prometa</t>
  </si>
  <si>
    <t>Računala i računalna oprema</t>
  </si>
  <si>
    <t>Prihodi iz DEC-a za nabavu nefinancijske imovine</t>
  </si>
  <si>
    <t>Prihodi od HZZO-a na temelju ugovornih obveza</t>
  </si>
  <si>
    <t>Prihodi od HZZO-a na temelju ugovornih obveza - putni nalozi</t>
  </si>
  <si>
    <t>IZVORI FINANCIRANJA</t>
  </si>
  <si>
    <t>vlastiti</t>
  </si>
  <si>
    <t>Regres za korištenje godišnjeg odmora</t>
  </si>
  <si>
    <t>Naknada za korištenje privatnog automobila u službene svrhe</t>
  </si>
  <si>
    <t>32.</t>
  </si>
  <si>
    <t>Grafičke i tiskarske usluge, usluge kopiranja…</t>
  </si>
  <si>
    <t>OSTALI RASHODI</t>
  </si>
  <si>
    <t>Tekuće donacije zdravstvenim neprofitnim organizacijama</t>
  </si>
  <si>
    <t>Tečajevi i stručni ispiti</t>
  </si>
  <si>
    <t>Uredski namještaj</t>
  </si>
  <si>
    <t>34.</t>
  </si>
  <si>
    <t>TV i radio prijemnici</t>
  </si>
  <si>
    <t>za posebne namjene 
(HZZO)</t>
  </si>
  <si>
    <t>UKUPNI PRIHODI POSLOVANJA</t>
  </si>
  <si>
    <t>I   PRIHODI POSLOVANJA</t>
  </si>
  <si>
    <t>II PRIHODI OD PRODAJE NEFINANCIJSKE IMOVINE</t>
  </si>
  <si>
    <t>Prihodi od HZZO-a na temelju ugovornih obveza - amp. lijekovi</t>
  </si>
  <si>
    <t>UKUPNO PRIHODI OD PRODAJE NEFIN. IMOVINE</t>
  </si>
  <si>
    <t>Mat. i dijelovi za tekuće i invest. održavanje postrojenja i opreme</t>
  </si>
  <si>
    <t>Mat. i dijelovi za tekuće i invest. održavanje prijevoznih sredstava</t>
  </si>
  <si>
    <t>opći 
(Županija)</t>
  </si>
  <si>
    <t>prihodi od pr. 
nefin. im. i 
naknade štet. 
od osig.</t>
  </si>
  <si>
    <t>UKUPNO PRIHODI</t>
  </si>
  <si>
    <t>Darovi</t>
  </si>
  <si>
    <t>Oprema za grijanje, ventilaciju i hlađenje</t>
  </si>
  <si>
    <t>Usluge tekućeg i investicijskog održavanja građ. objekata</t>
  </si>
  <si>
    <t>Ostale usluge promidžbe i informiranja</t>
  </si>
  <si>
    <t>Zakupnine i najamnine za opremu</t>
  </si>
  <si>
    <t>Ostali materijal i dijelovi za tekuće i investicijsko održavanje</t>
  </si>
  <si>
    <t>Ostale komunalne usluge</t>
  </si>
  <si>
    <t>Usluge vještačenja</t>
  </si>
  <si>
    <t>Naknade troškova osobama izvan radnog odnosa</t>
  </si>
  <si>
    <t>Naknade ostalih troškova</t>
  </si>
  <si>
    <t>Ravnatelj:</t>
  </si>
  <si>
    <t>35.</t>
  </si>
  <si>
    <t>36.</t>
  </si>
  <si>
    <t>37.</t>
  </si>
  <si>
    <t>38.</t>
  </si>
  <si>
    <t>39.</t>
  </si>
  <si>
    <t>41.</t>
  </si>
  <si>
    <t>42.</t>
  </si>
  <si>
    <t>43.</t>
  </si>
  <si>
    <t>44.</t>
  </si>
  <si>
    <t>6.1.</t>
  </si>
  <si>
    <t>6.2.</t>
  </si>
  <si>
    <t>Prihodi od prodaje…</t>
  </si>
  <si>
    <t>Usluge čišćenja, pranja i slično</t>
  </si>
  <si>
    <t>Autogume</t>
  </si>
  <si>
    <t>VIŠAK/MANJAK PRIHODA U ODNOSU NA RASHODE</t>
  </si>
  <si>
    <t>Dnevnice za službeni put u inozemstvu</t>
  </si>
  <si>
    <t>Naknade za smještaj na službenom putu u inozemstvu</t>
  </si>
  <si>
    <t>Naknade za smještaj na službenom putu u zemlji</t>
  </si>
  <si>
    <t>Naknada za odvojeni život</t>
  </si>
  <si>
    <t>Naknade za prijeovz na posao, odvojeni život i rad na terenu</t>
  </si>
  <si>
    <t>12.1.</t>
  </si>
  <si>
    <t>12.2.</t>
  </si>
  <si>
    <t>Stručno usavršavanje zaposlenika</t>
  </si>
  <si>
    <t>Sitan inventar i auto gume</t>
  </si>
  <si>
    <t>Sitan inventar</t>
  </si>
  <si>
    <t>4.1.</t>
  </si>
  <si>
    <t>4.2.</t>
  </si>
  <si>
    <t>Ostale tekuće donacije</t>
  </si>
  <si>
    <t>Zakupnine i najamnine</t>
  </si>
  <si>
    <t>Zakupnine i najamnine za prijevozna sredstva</t>
  </si>
  <si>
    <t xml:space="preserve"> pomoći i donacije 
(EU fondovi, 
ministar.)</t>
  </si>
  <si>
    <t>RAZLIKA</t>
  </si>
  <si>
    <t>Ostale intelektualne usluge</t>
  </si>
  <si>
    <t>3.1.</t>
  </si>
  <si>
    <t>3.2.</t>
  </si>
  <si>
    <t>Plaće po sudskim presudama</t>
  </si>
  <si>
    <t>Doprinosi za obvezno zdravstveno osiguranje - ozljede na radu</t>
  </si>
  <si>
    <t>Doprinosi za obvezno osiguranje u slučaju nezaposlenosti</t>
  </si>
  <si>
    <t>Promidžbeni materijali</t>
  </si>
  <si>
    <t>Geodetsko-katastarske usluge</t>
  </si>
  <si>
    <t>Troškovi sudskih postupaka</t>
  </si>
  <si>
    <t>Zatezne kamate iz poslovnih odnosa</t>
  </si>
  <si>
    <t>Ostala uredska oprema</t>
  </si>
  <si>
    <t>Uređaji</t>
  </si>
  <si>
    <t>3.3.</t>
  </si>
  <si>
    <t>3.4.</t>
  </si>
  <si>
    <t>3.5.</t>
  </si>
  <si>
    <t>7.1.</t>
  </si>
  <si>
    <t>7.2.</t>
  </si>
  <si>
    <t>12.3.</t>
  </si>
  <si>
    <t>13.1.</t>
  </si>
  <si>
    <t>13.2.</t>
  </si>
  <si>
    <t>14.</t>
  </si>
  <si>
    <t>15.</t>
  </si>
  <si>
    <t>16.</t>
  </si>
  <si>
    <t>16.1.</t>
  </si>
  <si>
    <t>16.2.</t>
  </si>
  <si>
    <t>16.3.</t>
  </si>
  <si>
    <t>16.4.</t>
  </si>
  <si>
    <t>17.</t>
  </si>
  <si>
    <t>17.1.</t>
  </si>
  <si>
    <t>17.2.</t>
  </si>
  <si>
    <t>17.3.</t>
  </si>
  <si>
    <t>17.4.</t>
  </si>
  <si>
    <t>18.</t>
  </si>
  <si>
    <t>18.1.</t>
  </si>
  <si>
    <t>18.2.</t>
  </si>
  <si>
    <t>18.3.</t>
  </si>
  <si>
    <t>19.</t>
  </si>
  <si>
    <t>19.1.</t>
  </si>
  <si>
    <t>19.2.</t>
  </si>
  <si>
    <t>20.</t>
  </si>
  <si>
    <t>20.1.</t>
  </si>
  <si>
    <t>20.2.</t>
  </si>
  <si>
    <t>21.</t>
  </si>
  <si>
    <t>21.1.</t>
  </si>
  <si>
    <t>21.2.</t>
  </si>
  <si>
    <t>29.</t>
  </si>
  <si>
    <t>40.</t>
  </si>
  <si>
    <t>Prihodi s naslova osiguranje, rafundacija šteta…</t>
  </si>
  <si>
    <t>Prihodi od pruženih usluga na tržištu</t>
  </si>
  <si>
    <t>Naknade za bolest, invalidnost i smrtni slučaj, darovi…</t>
  </si>
  <si>
    <t>Licence</t>
  </si>
  <si>
    <t>Ostale računalne usluge</t>
  </si>
  <si>
    <t>Premije osiguranja ostale imovine</t>
  </si>
  <si>
    <t>Nematerijalna imovina</t>
  </si>
  <si>
    <t>Kombi vozila</t>
  </si>
  <si>
    <t>Prihodi od prodaje prijevoznih sredstava</t>
  </si>
  <si>
    <t>Prihodi od HZZO-a na temelju ugovornih obveza - postupci</t>
  </si>
  <si>
    <t>Ostalli nenavedeni rashodi za poslovanje - božićnica, uskrsnica</t>
  </si>
  <si>
    <t>Materijal i dijelovi za tekuće i invest. održavanje građevinskih objekata</t>
  </si>
  <si>
    <t>Ostale zdravstvene usluge</t>
  </si>
  <si>
    <t>Ostala nematerijalna imovina</t>
  </si>
  <si>
    <t>Usluge interneta</t>
  </si>
  <si>
    <t>Deratizacija i dezinsekcija</t>
  </si>
  <si>
    <t>Telefoni i ostala komunikacijska oprema</t>
  </si>
  <si>
    <t>6.3.</t>
  </si>
  <si>
    <t>6.4.</t>
  </si>
  <si>
    <t>6.5.</t>
  </si>
  <si>
    <t>6.6.</t>
  </si>
  <si>
    <t>8.1.</t>
  </si>
  <si>
    <t>8.2.</t>
  </si>
  <si>
    <t>10.</t>
  </si>
  <si>
    <t>10.1.</t>
  </si>
  <si>
    <t>10.2.</t>
  </si>
  <si>
    <t>10.3.</t>
  </si>
  <si>
    <t>10.4.</t>
  </si>
  <si>
    <t>18.4.</t>
  </si>
  <si>
    <t>19.3.</t>
  </si>
  <si>
    <t>27.1.</t>
  </si>
  <si>
    <t>27.2.</t>
  </si>
  <si>
    <t>30.1.</t>
  </si>
  <si>
    <t>30.2.</t>
  </si>
  <si>
    <t>33.</t>
  </si>
  <si>
    <t>45.</t>
  </si>
  <si>
    <t>46.</t>
  </si>
  <si>
    <t>47.</t>
  </si>
  <si>
    <t>48.</t>
  </si>
  <si>
    <t>Tekuće pomoći iz drž. pror. temeljem prijenosa EU sredstava</t>
  </si>
  <si>
    <t>I. IZMJENA I DOPUNA PLANA FINANCIJSKOG POSLOVANJA ZA RAZDOBLJE</t>
  </si>
  <si>
    <t>Otpremnine</t>
  </si>
  <si>
    <t>POKRIĆE MANJKA VIŠKOM PRIHODA IZ PRETH. RAZ.</t>
  </si>
  <si>
    <t>Rashodi lijekova i potrošnog medicinskog materijala</t>
  </si>
  <si>
    <t>Rashodi po osnovi utroška lijekova</t>
  </si>
  <si>
    <t>Rashodi po osnovi utroška potrošnog medicinskog materijala</t>
  </si>
  <si>
    <t xml:space="preserve">Fabijan Barišić, univ.spec.iur. </t>
  </si>
  <si>
    <t>SIJEČANJ - PROSINAC 2026.g.</t>
  </si>
  <si>
    <t>Iznos</t>
  </si>
  <si>
    <t>3.6.</t>
  </si>
  <si>
    <t>11.1.</t>
  </si>
  <si>
    <t>11.2.</t>
  </si>
  <si>
    <t>11.3.</t>
  </si>
  <si>
    <t>12.4.</t>
  </si>
  <si>
    <t>15.1.</t>
  </si>
  <si>
    <t>15.2.</t>
  </si>
  <si>
    <t>15.3.</t>
  </si>
  <si>
    <t>15.4.</t>
  </si>
  <si>
    <t>21.3.</t>
  </si>
  <si>
    <t>21.4.</t>
  </si>
  <si>
    <t>21.5.</t>
  </si>
  <si>
    <t>23.</t>
  </si>
  <si>
    <t>23.1.</t>
  </si>
  <si>
    <t>23.2.</t>
  </si>
  <si>
    <t>23.3.</t>
  </si>
  <si>
    <t>23.4.</t>
  </si>
  <si>
    <t>25.1.</t>
  </si>
  <si>
    <t>25.2.</t>
  </si>
  <si>
    <t>Ostala prijevozna sredstva u cestovnom prometu</t>
  </si>
  <si>
    <t>POKAZATELJI</t>
  </si>
  <si>
    <t>I. Izmjena</t>
  </si>
  <si>
    <t>Razlika</t>
  </si>
  <si>
    <t>Osječka 109, 34000 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</si>
</sst>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11"/>
      <name val="Times New Roman"/>
      <family val="1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4">
    <xf numFmtId="0" fontId="0" fillId="0" borderId="0" xfId="0"/>
    <xf numFmtId="0" fontId="6" fillId="0" borderId="0" xfId="0" applyFont="1"/>
    <xf numFmtId="4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/>
    <xf numFmtId="3" fontId="8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0" fontId="11" fillId="0" borderId="6" xfId="0" applyFont="1" applyBorder="1" applyAlignment="1">
      <alignment horizontal="center"/>
    </xf>
    <xf numFmtId="4" fontId="10" fillId="0" borderId="4" xfId="0" applyNumberFormat="1" applyFont="1" applyBorder="1"/>
    <xf numFmtId="4" fontId="10" fillId="0" borderId="12" xfId="0" applyNumberFormat="1" applyFont="1" applyBorder="1"/>
    <xf numFmtId="4" fontId="13" fillId="0" borderId="4" xfId="0" applyNumberFormat="1" applyFont="1" applyBorder="1"/>
    <xf numFmtId="4" fontId="13" fillId="0" borderId="12" xfId="0" applyNumberFormat="1" applyFont="1" applyBorder="1"/>
    <xf numFmtId="4" fontId="12" fillId="0" borderId="12" xfId="0" applyNumberFormat="1" applyFont="1" applyBorder="1"/>
    <xf numFmtId="0" fontId="11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2" fillId="0" borderId="4" xfId="0" applyNumberFormat="1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14" xfId="0" applyFont="1" applyBorder="1"/>
    <xf numFmtId="4" fontId="16" fillId="0" borderId="4" xfId="0" applyNumberFormat="1" applyFont="1" applyBorder="1"/>
    <xf numFmtId="4" fontId="16" fillId="0" borderId="12" xfId="0" applyNumberFormat="1" applyFont="1" applyBorder="1"/>
    <xf numFmtId="4" fontId="17" fillId="0" borderId="4" xfId="0" applyNumberFormat="1" applyFont="1" applyBorder="1"/>
    <xf numFmtId="4" fontId="17" fillId="0" borderId="12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4" xfId="0" applyFont="1" applyBorder="1"/>
    <xf numFmtId="4" fontId="18" fillId="0" borderId="4" xfId="0" applyNumberFormat="1" applyFont="1" applyBorder="1"/>
    <xf numFmtId="4" fontId="18" fillId="0" borderId="12" xfId="0" applyNumberFormat="1" applyFont="1" applyBorder="1"/>
    <xf numFmtId="0" fontId="14" fillId="0" borderId="14" xfId="0" applyFont="1" applyBorder="1"/>
    <xf numFmtId="0" fontId="18" fillId="0" borderId="1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" fontId="16" fillId="0" borderId="2" xfId="0" applyNumberFormat="1" applyFont="1" applyBorder="1"/>
    <xf numFmtId="4" fontId="16" fillId="0" borderId="8" xfId="0" applyNumberFormat="1" applyFont="1" applyBorder="1"/>
    <xf numFmtId="4" fontId="10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21" fillId="0" borderId="4" xfId="0" applyNumberFormat="1" applyFont="1" applyBorder="1"/>
    <xf numFmtId="4" fontId="21" fillId="0" borderId="12" xfId="0" applyNumberFormat="1" applyFont="1" applyBorder="1"/>
    <xf numFmtId="0" fontId="21" fillId="0" borderId="0" xfId="0" applyFont="1"/>
    <xf numFmtId="0" fontId="10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4" xfId="0" applyFont="1" applyBorder="1"/>
    <xf numFmtId="4" fontId="23" fillId="0" borderId="4" xfId="0" applyNumberFormat="1" applyFont="1" applyBorder="1"/>
    <xf numFmtId="4" fontId="23" fillId="0" borderId="12" xfId="0" applyNumberFormat="1" applyFont="1" applyBorder="1"/>
    <xf numFmtId="4" fontId="10" fillId="0" borderId="2" xfId="0" applyNumberFormat="1" applyFont="1" applyBorder="1"/>
    <xf numFmtId="4" fontId="10" fillId="0" borderId="8" xfId="0" applyNumberFormat="1" applyFont="1" applyBorder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7" xfId="0" applyFont="1" applyBorder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7" xfId="0" applyFont="1" applyBorder="1"/>
    <xf numFmtId="4" fontId="24" fillId="0" borderId="0" xfId="0" applyNumberFormat="1" applyFont="1"/>
    <xf numFmtId="0" fontId="10" fillId="0" borderId="0" xfId="0" applyFont="1"/>
    <xf numFmtId="0" fontId="22" fillId="0" borderId="0" xfId="0" applyFont="1"/>
    <xf numFmtId="4" fontId="16" fillId="0" borderId="22" xfId="0" applyNumberFormat="1" applyFont="1" applyBorder="1"/>
    <xf numFmtId="4" fontId="10" fillId="0" borderId="5" xfId="0" applyNumberFormat="1" applyFont="1" applyBorder="1"/>
    <xf numFmtId="4" fontId="10" fillId="0" borderId="22" xfId="0" applyNumberFormat="1" applyFont="1" applyBorder="1"/>
    <xf numFmtId="4" fontId="17" fillId="0" borderId="19" xfId="0" applyNumberFormat="1" applyFont="1" applyBorder="1"/>
    <xf numFmtId="4" fontId="21" fillId="0" borderId="19" xfId="0" applyNumberFormat="1" applyFont="1" applyBorder="1"/>
    <xf numFmtId="4" fontId="21" fillId="0" borderId="34" xfId="0" applyNumberFormat="1" applyFont="1" applyBorder="1"/>
    <xf numFmtId="4" fontId="12" fillId="0" borderId="34" xfId="0" applyNumberFormat="1" applyFont="1" applyBorder="1"/>
    <xf numFmtId="4" fontId="10" fillId="0" borderId="34" xfId="0" applyNumberFormat="1" applyFont="1" applyBorder="1"/>
    <xf numFmtId="0" fontId="13" fillId="0" borderId="19" xfId="0" applyFont="1" applyBorder="1" applyAlignment="1">
      <alignment horizontal="center"/>
    </xf>
    <xf numFmtId="4" fontId="13" fillId="0" borderId="19" xfId="0" applyNumberFormat="1" applyFont="1" applyBorder="1"/>
    <xf numFmtId="4" fontId="10" fillId="0" borderId="7" xfId="0" applyNumberFormat="1" applyFont="1" applyBorder="1"/>
    <xf numFmtId="4" fontId="10" fillId="0" borderId="28" xfId="0" applyNumberFormat="1" applyFont="1" applyBorder="1"/>
    <xf numFmtId="0" fontId="11" fillId="0" borderId="1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" fontId="22" fillId="0" borderId="5" xfId="0" applyNumberFormat="1" applyFont="1" applyBorder="1"/>
    <xf numFmtId="4" fontId="10" fillId="0" borderId="36" xfId="0" applyNumberFormat="1" applyFont="1" applyBorder="1"/>
    <xf numFmtId="4" fontId="21" fillId="0" borderId="5" xfId="0" applyNumberFormat="1" applyFont="1" applyBorder="1"/>
    <xf numFmtId="4" fontId="16" fillId="0" borderId="7" xfId="0" applyNumberFormat="1" applyFont="1" applyBorder="1"/>
    <xf numFmtId="4" fontId="17" fillId="0" borderId="7" xfId="0" applyNumberFormat="1" applyFont="1" applyBorder="1"/>
    <xf numFmtId="4" fontId="21" fillId="0" borderId="7" xfId="0" applyNumberFormat="1" applyFont="1" applyBorder="1"/>
    <xf numFmtId="4" fontId="21" fillId="0" borderId="28" xfId="0" applyNumberFormat="1" applyFont="1" applyBorder="1"/>
    <xf numFmtId="0" fontId="12" fillId="0" borderId="2" xfId="0" applyFont="1" applyBorder="1"/>
    <xf numFmtId="0" fontId="12" fillId="0" borderId="8" xfId="0" applyFont="1" applyBorder="1"/>
    <xf numFmtId="0" fontId="10" fillId="0" borderId="2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4" fontId="10" fillId="0" borderId="20" xfId="0" applyNumberFormat="1" applyFont="1" applyBorder="1"/>
    <xf numFmtId="4" fontId="10" fillId="0" borderId="37" xfId="0" applyNumberFormat="1" applyFont="1" applyBorder="1"/>
    <xf numFmtId="0" fontId="9" fillId="0" borderId="8" xfId="0" applyFont="1" applyBorder="1"/>
    <xf numFmtId="0" fontId="9" fillId="0" borderId="12" xfId="0" applyFont="1" applyBorder="1"/>
    <xf numFmtId="0" fontId="13" fillId="0" borderId="34" xfId="0" applyFont="1" applyBorder="1"/>
    <xf numFmtId="0" fontId="13" fillId="0" borderId="12" xfId="0" applyFont="1" applyBorder="1"/>
    <xf numFmtId="0" fontId="9" fillId="0" borderId="28" xfId="0" applyFont="1" applyBorder="1"/>
    <xf numFmtId="0" fontId="11" fillId="0" borderId="12" xfId="0" applyFont="1" applyBorder="1"/>
    <xf numFmtId="0" fontId="11" fillId="0" borderId="34" xfId="0" applyFont="1" applyBorder="1"/>
    <xf numFmtId="0" fontId="9" fillId="0" borderId="36" xfId="0" applyFont="1" applyBorder="1"/>
    <xf numFmtId="0" fontId="10" fillId="0" borderId="33" xfId="0" applyFont="1" applyBorder="1"/>
    <xf numFmtId="4" fontId="16" fillId="0" borderId="40" xfId="0" applyNumberFormat="1" applyFont="1" applyBorder="1"/>
    <xf numFmtId="4" fontId="18" fillId="0" borderId="41" xfId="0" applyNumberFormat="1" applyFont="1" applyBorder="1"/>
    <xf numFmtId="4" fontId="17" fillId="0" borderId="41" xfId="0" applyNumberFormat="1" applyFont="1" applyBorder="1"/>
    <xf numFmtId="4" fontId="12" fillId="0" borderId="28" xfId="0" applyNumberFormat="1" applyFont="1" applyBorder="1"/>
    <xf numFmtId="0" fontId="14" fillId="0" borderId="9" xfId="0" applyFont="1" applyBorder="1" applyAlignment="1">
      <alignment horizontal="center"/>
    </xf>
    <xf numFmtId="4" fontId="17" fillId="0" borderId="3" xfId="0" applyNumberFormat="1" applyFont="1" applyBorder="1"/>
    <xf numFmtId="0" fontId="18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4" fontId="16" fillId="0" borderId="28" xfId="0" applyNumberFormat="1" applyFont="1" applyBorder="1"/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4" fontId="18" fillId="0" borderId="40" xfId="0" applyNumberFormat="1" applyFont="1" applyBorder="1"/>
    <xf numFmtId="4" fontId="13" fillId="0" borderId="28" xfId="0" applyNumberFormat="1" applyFont="1" applyBorder="1"/>
    <xf numFmtId="4" fontId="16" fillId="0" borderId="38" xfId="0" applyNumberFormat="1" applyFont="1" applyBorder="1"/>
    <xf numFmtId="4" fontId="17" fillId="0" borderId="2" xfId="0" applyNumberFormat="1" applyFont="1" applyBorder="1"/>
    <xf numFmtId="0" fontId="11" fillId="0" borderId="32" xfId="0" applyFont="1" applyBorder="1" applyAlignment="1">
      <alignment horizontal="center"/>
    </xf>
    <xf numFmtId="0" fontId="11" fillId="0" borderId="33" xfId="0" applyFont="1" applyBorder="1"/>
    <xf numFmtId="4" fontId="12" fillId="0" borderId="33" xfId="0" applyNumberFormat="1" applyFont="1" applyBorder="1"/>
    <xf numFmtId="0" fontId="14" fillId="0" borderId="17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0" fillId="0" borderId="8" xfId="0" applyFont="1" applyBorder="1"/>
    <xf numFmtId="0" fontId="14" fillId="0" borderId="18" xfId="0" applyFont="1" applyBorder="1"/>
    <xf numFmtId="0" fontId="18" fillId="0" borderId="14" xfId="1" applyFont="1" applyBorder="1" applyAlignment="1">
      <alignment horizontal="left" wrapText="1"/>
    </xf>
    <xf numFmtId="4" fontId="17" fillId="0" borderId="43" xfId="0" applyNumberFormat="1" applyFont="1" applyBorder="1"/>
    <xf numFmtId="4" fontId="17" fillId="0" borderId="44" xfId="0" applyNumberFormat="1" applyFont="1" applyBorder="1"/>
    <xf numFmtId="4" fontId="17" fillId="0" borderId="45" xfId="0" applyNumberFormat="1" applyFont="1" applyBorder="1"/>
    <xf numFmtId="4" fontId="18" fillId="0" borderId="45" xfId="0" applyNumberFormat="1" applyFont="1" applyBorder="1"/>
    <xf numFmtId="4" fontId="16" fillId="0" borderId="45" xfId="0" applyNumberFormat="1" applyFont="1" applyBorder="1"/>
    <xf numFmtId="4" fontId="18" fillId="0" borderId="46" xfId="0" applyNumberFormat="1" applyFont="1" applyBorder="1"/>
    <xf numFmtId="4" fontId="17" fillId="0" borderId="5" xfId="0" applyNumberFormat="1" applyFont="1" applyBorder="1"/>
    <xf numFmtId="4" fontId="21" fillId="0" borderId="36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17" xfId="0" applyFont="1" applyBorder="1"/>
    <xf numFmtId="0" fontId="20" fillId="0" borderId="20" xfId="0" applyFont="1" applyBorder="1"/>
    <xf numFmtId="0" fontId="19" fillId="0" borderId="1" xfId="0" applyFont="1" applyBorder="1"/>
    <xf numFmtId="0" fontId="19" fillId="0" borderId="2" xfId="0" applyFont="1" applyBorder="1"/>
    <xf numFmtId="0" fontId="20" fillId="0" borderId="1" xfId="0" applyFont="1" applyBorder="1"/>
    <xf numFmtId="0" fontId="20" fillId="0" borderId="2" xfId="0" applyFont="1" applyBorder="1"/>
    <xf numFmtId="0" fontId="18" fillId="0" borderId="18" xfId="0" applyFont="1" applyBorder="1"/>
    <xf numFmtId="0" fontId="18" fillId="0" borderId="24" xfId="0" applyFont="1" applyBorder="1"/>
    <xf numFmtId="0" fontId="16" fillId="0" borderId="27" xfId="0" applyFont="1" applyBorder="1"/>
    <xf numFmtId="0" fontId="10" fillId="0" borderId="31" xfId="0" applyFont="1" applyBorder="1"/>
    <xf numFmtId="4" fontId="18" fillId="0" borderId="39" xfId="0" applyNumberFormat="1" applyFont="1" applyBorder="1"/>
    <xf numFmtId="4" fontId="18" fillId="0" borderId="44" xfId="0" applyNumberFormat="1" applyFont="1" applyBorder="1"/>
    <xf numFmtId="4" fontId="18" fillId="0" borderId="47" xfId="0" applyNumberFormat="1" applyFont="1" applyBorder="1"/>
    <xf numFmtId="4" fontId="10" fillId="0" borderId="48" xfId="0" applyNumberFormat="1" applyFont="1" applyBorder="1"/>
    <xf numFmtId="0" fontId="14" fillId="0" borderId="21" xfId="0" applyFont="1" applyBorder="1" applyAlignment="1">
      <alignment horizontal="center"/>
    </xf>
    <xf numFmtId="4" fontId="18" fillId="0" borderId="5" xfId="0" applyNumberFormat="1" applyFont="1" applyBorder="1"/>
    <xf numFmtId="4" fontId="23" fillId="0" borderId="5" xfId="0" applyNumberFormat="1" applyFont="1" applyBorder="1"/>
    <xf numFmtId="4" fontId="13" fillId="0" borderId="36" xfId="0" applyNumberFormat="1" applyFont="1" applyBorder="1"/>
    <xf numFmtId="0" fontId="18" fillId="0" borderId="49" xfId="0" applyFont="1" applyBorder="1"/>
    <xf numFmtId="0" fontId="16" fillId="0" borderId="18" xfId="0" applyFont="1" applyBorder="1"/>
    <xf numFmtId="4" fontId="16" fillId="0" borderId="44" xfId="0" applyNumberFormat="1" applyFont="1" applyBorder="1"/>
    <xf numFmtId="0" fontId="17" fillId="0" borderId="18" xfId="0" applyFont="1" applyBorder="1"/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" fontId="16" fillId="0" borderId="53" xfId="0" applyNumberFormat="1" applyFont="1" applyBorder="1"/>
    <xf numFmtId="4" fontId="16" fillId="0" borderId="52" xfId="0" applyNumberFormat="1" applyFont="1" applyBorder="1"/>
    <xf numFmtId="0" fontId="25" fillId="0" borderId="0" xfId="0" applyFont="1"/>
    <xf numFmtId="4" fontId="21" fillId="0" borderId="53" xfId="0" applyNumberFormat="1" applyFont="1" applyBorder="1"/>
    <xf numFmtId="4" fontId="21" fillId="0" borderId="2" xfId="0" applyNumberFormat="1" applyFont="1" applyBorder="1"/>
    <xf numFmtId="4" fontId="10" fillId="0" borderId="54" xfId="0" applyNumberFormat="1" applyFont="1" applyBorder="1"/>
    <xf numFmtId="4" fontId="12" fillId="0" borderId="16" xfId="0" applyNumberFormat="1" applyFont="1" applyBorder="1"/>
    <xf numFmtId="4" fontId="12" fillId="0" borderId="25" xfId="0" applyNumberFormat="1" applyFont="1" applyBorder="1"/>
    <xf numFmtId="0" fontId="10" fillId="0" borderId="14" xfId="0" applyFont="1" applyBorder="1" applyAlignment="1">
      <alignment horizontal="center"/>
    </xf>
    <xf numFmtId="0" fontId="10" fillId="0" borderId="28" xfId="0" applyFont="1" applyBorder="1"/>
    <xf numFmtId="4" fontId="12" fillId="0" borderId="5" xfId="0" applyNumberFormat="1" applyFont="1" applyBorder="1"/>
    <xf numFmtId="0" fontId="18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3" xfId="0" applyFont="1" applyBorder="1"/>
    <xf numFmtId="16" fontId="14" fillId="0" borderId="6" xfId="0" applyNumberFormat="1" applyFont="1" applyBorder="1" applyAlignment="1">
      <alignment horizontal="center"/>
    </xf>
    <xf numFmtId="4" fontId="16" fillId="0" borderId="58" xfId="0" applyNumberFormat="1" applyFont="1" applyBorder="1"/>
    <xf numFmtId="4" fontId="17" fillId="0" borderId="57" xfId="0" applyNumberFormat="1" applyFont="1" applyBorder="1"/>
    <xf numFmtId="4" fontId="17" fillId="0" borderId="40" xfId="0" applyNumberFormat="1" applyFont="1" applyBorder="1"/>
    <xf numFmtId="4" fontId="18" fillId="0" borderId="42" xfId="0" applyNumberFormat="1" applyFont="1" applyBorder="1"/>
    <xf numFmtId="4" fontId="17" fillId="0" borderId="56" xfId="0" applyNumberFormat="1" applyFont="1" applyBorder="1"/>
    <xf numFmtId="4" fontId="16" fillId="0" borderId="59" xfId="0" applyNumberFormat="1" applyFont="1" applyBorder="1"/>
    <xf numFmtId="3" fontId="11" fillId="0" borderId="22" xfId="0" applyNumberFormat="1" applyFont="1" applyBorder="1"/>
    <xf numFmtId="4" fontId="10" fillId="0" borderId="44" xfId="0" applyNumberFormat="1" applyFont="1" applyBorder="1"/>
    <xf numFmtId="4" fontId="10" fillId="0" borderId="45" xfId="0" applyNumberFormat="1" applyFont="1" applyBorder="1"/>
    <xf numFmtId="4" fontId="13" fillId="0" borderId="45" xfId="0" applyNumberFormat="1" applyFont="1" applyBorder="1"/>
    <xf numFmtId="4" fontId="12" fillId="0" borderId="45" xfId="0" applyNumberFormat="1" applyFont="1" applyBorder="1"/>
    <xf numFmtId="4" fontId="12" fillId="0" borderId="47" xfId="0" applyNumberFormat="1" applyFont="1" applyBorder="1"/>
    <xf numFmtId="4" fontId="10" fillId="0" borderId="51" xfId="0" applyNumberFormat="1" applyFont="1" applyBorder="1"/>
    <xf numFmtId="4" fontId="13" fillId="0" borderId="47" xfId="0" applyNumberFormat="1" applyFont="1" applyBorder="1"/>
    <xf numFmtId="4" fontId="10" fillId="0" borderId="50" xfId="0" applyNumberFormat="1" applyFont="1" applyBorder="1"/>
    <xf numFmtId="4" fontId="10" fillId="0" borderId="58" xfId="0" applyNumberFormat="1" applyFont="1" applyBorder="1"/>
    <xf numFmtId="4" fontId="13" fillId="0" borderId="44" xfId="0" applyNumberFormat="1" applyFont="1" applyBorder="1"/>
    <xf numFmtId="0" fontId="15" fillId="0" borderId="31" xfId="0" applyFont="1" applyBorder="1"/>
    <xf numFmtId="4" fontId="18" fillId="0" borderId="7" xfId="0" applyNumberFormat="1" applyFont="1" applyBorder="1"/>
    <xf numFmtId="4" fontId="18" fillId="0" borderId="28" xfId="0" applyNumberFormat="1" applyFont="1" applyBorder="1"/>
    <xf numFmtId="4" fontId="16" fillId="0" borderId="27" xfId="0" applyNumberFormat="1" applyFont="1" applyBorder="1"/>
    <xf numFmtId="0" fontId="15" fillId="0" borderId="18" xfId="0" applyFont="1" applyBorder="1"/>
    <xf numFmtId="4" fontId="26" fillId="0" borderId="4" xfId="0" applyNumberFormat="1" applyFont="1" applyBorder="1"/>
    <xf numFmtId="4" fontId="16" fillId="0" borderId="3" xfId="0" applyNumberFormat="1" applyFont="1" applyBorder="1"/>
    <xf numFmtId="4" fontId="17" fillId="0" borderId="59" xfId="0" applyNumberFormat="1" applyFont="1" applyBorder="1"/>
    <xf numFmtId="4" fontId="17" fillId="0" borderId="52" xfId="0" applyNumberFormat="1" applyFont="1" applyBorder="1"/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4" fontId="17" fillId="0" borderId="46" xfId="0" applyNumberFormat="1" applyFont="1" applyBorder="1"/>
    <xf numFmtId="4" fontId="17" fillId="0" borderId="16" xfId="0" applyNumberFormat="1" applyFont="1" applyBorder="1"/>
    <xf numFmtId="4" fontId="21" fillId="0" borderId="16" xfId="0" applyNumberFormat="1" applyFont="1" applyBorder="1"/>
    <xf numFmtId="4" fontId="16" fillId="0" borderId="54" xfId="0" applyNumberFormat="1" applyFont="1" applyBorder="1"/>
    <xf numFmtId="0" fontId="14" fillId="0" borderId="3" xfId="0" applyFont="1" applyBorder="1" applyAlignment="1">
      <alignment horizontal="center"/>
    </xf>
    <xf numFmtId="4" fontId="21" fillId="0" borderId="3" xfId="0" applyNumberFormat="1" applyFont="1" applyBorder="1"/>
    <xf numFmtId="4" fontId="12" fillId="0" borderId="10" xfId="0" applyNumberFormat="1" applyFont="1" applyBorder="1"/>
    <xf numFmtId="0" fontId="17" fillId="0" borderId="0" xfId="0" applyFont="1"/>
    <xf numFmtId="4" fontId="17" fillId="0" borderId="62" xfId="0" applyNumberFormat="1" applyFont="1" applyBorder="1"/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61" xfId="0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" fontId="16" fillId="0" borderId="55" xfId="0" applyNumberFormat="1" applyFont="1" applyBorder="1"/>
    <xf numFmtId="4" fontId="22" fillId="0" borderId="27" xfId="0" applyNumberFormat="1" applyFont="1" applyBorder="1"/>
    <xf numFmtId="4" fontId="10" fillId="0" borderId="27" xfId="0" applyNumberFormat="1" applyFont="1" applyBorder="1"/>
    <xf numFmtId="0" fontId="14" fillId="0" borderId="27" xfId="0" applyFont="1" applyBorder="1" applyAlignment="1">
      <alignment horizontal="center"/>
    </xf>
    <xf numFmtId="0" fontId="15" fillId="0" borderId="58" xfId="0" applyFont="1" applyBorder="1"/>
    <xf numFmtId="4" fontId="10" fillId="0" borderId="63" xfId="0" applyNumberFormat="1" applyFont="1" applyBorder="1"/>
    <xf numFmtId="0" fontId="15" fillId="0" borderId="23" xfId="0" applyFont="1" applyBorder="1"/>
    <xf numFmtId="4" fontId="16" fillId="0" borderId="60" xfId="0" applyNumberFormat="1" applyFont="1" applyBorder="1"/>
    <xf numFmtId="4" fontId="23" fillId="0" borderId="54" xfId="0" applyNumberFormat="1" applyFont="1" applyBorder="1"/>
    <xf numFmtId="4" fontId="26" fillId="0" borderId="45" xfId="0" applyNumberFormat="1" applyFont="1" applyBorder="1"/>
    <xf numFmtId="4" fontId="27" fillId="0" borderId="54" xfId="0" applyNumberFormat="1" applyFont="1" applyBorder="1"/>
    <xf numFmtId="4" fontId="17" fillId="0" borderId="63" xfId="0" applyNumberFormat="1" applyFont="1" applyBorder="1"/>
    <xf numFmtId="0" fontId="11" fillId="0" borderId="0" xfId="0" applyFont="1" applyAlignment="1">
      <alignment horizontal="center"/>
    </xf>
    <xf numFmtId="0" fontId="14" fillId="0" borderId="61" xfId="0" applyFont="1" applyBorder="1"/>
    <xf numFmtId="0" fontId="14" fillId="0" borderId="23" xfId="0" applyFont="1" applyBorder="1"/>
    <xf numFmtId="0" fontId="16" fillId="0" borderId="14" xfId="0" applyFont="1" applyBorder="1"/>
    <xf numFmtId="4" fontId="17" fillId="0" borderId="38" xfId="0" applyNumberFormat="1" applyFont="1" applyBorder="1"/>
    <xf numFmtId="4" fontId="16" fillId="0" borderId="56" xfId="0" applyNumberFormat="1" applyFont="1" applyBorder="1"/>
    <xf numFmtId="4" fontId="16" fillId="0" borderId="41" xfId="0" applyNumberFormat="1" applyFont="1" applyBorder="1"/>
    <xf numFmtId="4" fontId="18" fillId="0" borderId="62" xfId="0" applyNumberFormat="1" applyFont="1" applyBorder="1"/>
    <xf numFmtId="4" fontId="26" fillId="0" borderId="41" xfId="0" applyNumberFormat="1" applyFont="1" applyBorder="1"/>
    <xf numFmtId="4" fontId="29" fillId="0" borderId="0" xfId="0" applyNumberFormat="1" applyFont="1"/>
    <xf numFmtId="4" fontId="30" fillId="0" borderId="0" xfId="0" applyNumberFormat="1" applyFont="1"/>
    <xf numFmtId="0" fontId="30" fillId="0" borderId="0" xfId="0" applyFont="1"/>
    <xf numFmtId="4" fontId="14" fillId="0" borderId="44" xfId="0" applyNumberFormat="1" applyFont="1" applyBorder="1"/>
    <xf numFmtId="4" fontId="14" fillId="0" borderId="40" xfId="0" applyNumberFormat="1" applyFont="1" applyBorder="1"/>
    <xf numFmtId="4" fontId="14" fillId="0" borderId="7" xfId="0" applyNumberFormat="1" applyFont="1" applyBorder="1"/>
    <xf numFmtId="4" fontId="28" fillId="0" borderId="7" xfId="0" applyNumberFormat="1" applyFont="1" applyBorder="1"/>
    <xf numFmtId="4" fontId="28" fillId="0" borderId="28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4" fontId="17" fillId="0" borderId="25" xfId="0" applyNumberFormat="1" applyFont="1" applyBorder="1"/>
    <xf numFmtId="0" fontId="17" fillId="0" borderId="25" xfId="0" applyFont="1" applyBorder="1"/>
    <xf numFmtId="3" fontId="11" fillId="0" borderId="58" xfId="0" applyNumberFormat="1" applyFont="1" applyBorder="1"/>
    <xf numFmtId="4" fontId="10" fillId="0" borderId="59" xfId="0" applyNumberFormat="1" applyFont="1" applyBorder="1"/>
    <xf numFmtId="4" fontId="10" fillId="0" borderId="57" xfId="0" applyNumberFormat="1" applyFont="1" applyBorder="1"/>
    <xf numFmtId="4" fontId="13" fillId="0" borderId="59" xfId="0" applyNumberFormat="1" applyFont="1" applyBorder="1"/>
    <xf numFmtId="4" fontId="13" fillId="0" borderId="57" xfId="0" applyNumberFormat="1" applyFont="1" applyBorder="1"/>
    <xf numFmtId="4" fontId="12" fillId="0" borderId="57" xfId="0" applyNumberFormat="1" applyFont="1" applyBorder="1"/>
    <xf numFmtId="4" fontId="12" fillId="0" borderId="64" xfId="0" applyNumberFormat="1" applyFont="1" applyBorder="1"/>
    <xf numFmtId="4" fontId="10" fillId="0" borderId="65" xfId="0" applyNumberFormat="1" applyFont="1" applyBorder="1"/>
    <xf numFmtId="4" fontId="13" fillId="0" borderId="64" xfId="0" applyNumberFormat="1" applyFont="1" applyBorder="1"/>
    <xf numFmtId="4" fontId="18" fillId="0" borderId="59" xfId="0" applyNumberFormat="1" applyFont="1" applyBorder="1"/>
    <xf numFmtId="4" fontId="18" fillId="0" borderId="57" xfId="0" applyNumberFormat="1" applyFont="1" applyBorder="1"/>
    <xf numFmtId="4" fontId="18" fillId="0" borderId="64" xfId="0" applyNumberFormat="1" applyFont="1" applyBorder="1"/>
    <xf numFmtId="4" fontId="16" fillId="0" borderId="57" xfId="0" applyNumberFormat="1" applyFont="1" applyBorder="1"/>
    <xf numFmtId="4" fontId="17" fillId="0" borderId="66" xfId="0" applyNumberFormat="1" applyFont="1" applyBorder="1"/>
    <xf numFmtId="4" fontId="17" fillId="0" borderId="60" xfId="0" applyNumberFormat="1" applyFont="1" applyBorder="1"/>
    <xf numFmtId="4" fontId="18" fillId="0" borderId="66" xfId="0" applyNumberFormat="1" applyFont="1" applyBorder="1"/>
    <xf numFmtId="4" fontId="26" fillId="0" borderId="57" xfId="0" applyNumberFormat="1" applyFont="1" applyBorder="1"/>
    <xf numFmtId="4" fontId="14" fillId="0" borderId="59" xfId="0" applyNumberFormat="1" applyFont="1" applyBorder="1"/>
    <xf numFmtId="0" fontId="3" fillId="0" borderId="67" xfId="0" applyFont="1" applyBorder="1" applyAlignment="1">
      <alignment horizontal="center" vertical="center" wrapText="1"/>
    </xf>
    <xf numFmtId="0" fontId="12" fillId="0" borderId="67" xfId="0" applyFont="1" applyBorder="1"/>
    <xf numFmtId="4" fontId="10" fillId="0" borderId="39" xfId="0" applyNumberFormat="1" applyFont="1" applyBorder="1"/>
    <xf numFmtId="4" fontId="10" fillId="0" borderId="68" xfId="0" applyNumberFormat="1" applyFont="1" applyBorder="1"/>
    <xf numFmtId="4" fontId="12" fillId="0" borderId="68" xfId="0" applyNumberFormat="1" applyFont="1" applyBorder="1"/>
    <xf numFmtId="4" fontId="13" fillId="0" borderId="68" xfId="0" applyNumberFormat="1" applyFont="1" applyBorder="1"/>
    <xf numFmtId="4" fontId="17" fillId="0" borderId="68" xfId="0" applyNumberFormat="1" applyFont="1" applyBorder="1"/>
    <xf numFmtId="4" fontId="12" fillId="0" borderId="69" xfId="0" applyNumberFormat="1" applyFont="1" applyBorder="1"/>
    <xf numFmtId="4" fontId="10" fillId="0" borderId="67" xfId="0" applyNumberFormat="1" applyFont="1" applyBorder="1"/>
    <xf numFmtId="4" fontId="10" fillId="0" borderId="70" xfId="0" applyNumberFormat="1" applyFont="1" applyBorder="1"/>
    <xf numFmtId="4" fontId="13" fillId="0" borderId="71" xfId="0" applyNumberFormat="1" applyFont="1" applyBorder="1"/>
    <xf numFmtId="4" fontId="12" fillId="0" borderId="70" xfId="0" applyNumberFormat="1" applyFont="1" applyBorder="1"/>
    <xf numFmtId="4" fontId="17" fillId="0" borderId="72" xfId="0" applyNumberFormat="1" applyFont="1" applyBorder="1"/>
    <xf numFmtId="4" fontId="10" fillId="0" borderId="38" xfId="0" applyNumberFormat="1" applyFont="1" applyBorder="1"/>
    <xf numFmtId="4" fontId="10" fillId="0" borderId="72" xfId="0" applyNumberFormat="1" applyFont="1" applyBorder="1"/>
    <xf numFmtId="4" fontId="16" fillId="0" borderId="43" xfId="0" applyNumberFormat="1" applyFont="1" applyBorder="1"/>
    <xf numFmtId="4" fontId="21" fillId="0" borderId="25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Layout" topLeftCell="A151" zoomScaleNormal="100" workbookViewId="0">
      <selection activeCell="I156" sqref="I156"/>
    </sheetView>
  </sheetViews>
  <sheetFormatPr defaultColWidth="9.140625" defaultRowHeight="15" x14ac:dyDescent="0.25"/>
  <cols>
    <col min="1" max="1" width="4.85546875" customWidth="1"/>
    <col min="2" max="2" width="6.7109375" customWidth="1"/>
    <col min="3" max="3" width="44.42578125" customWidth="1"/>
    <col min="4" max="6" width="10.5703125" customWidth="1"/>
    <col min="7" max="7" width="11.5703125" customWidth="1"/>
    <col min="8" max="8" width="10.42578125" customWidth="1"/>
    <col min="9" max="9" width="10.85546875" customWidth="1"/>
    <col min="10" max="10" width="11.5703125" customWidth="1"/>
    <col min="11" max="11" width="10.7109375" customWidth="1"/>
    <col min="12" max="12" width="12.7109375" bestFit="1" customWidth="1"/>
    <col min="13" max="13" width="11.7109375" bestFit="1" customWidth="1"/>
  </cols>
  <sheetData>
    <row r="1" spans="1:13" x14ac:dyDescent="0.25">
      <c r="A1" s="171" t="s">
        <v>44</v>
      </c>
      <c r="B1" s="171"/>
      <c r="C1" s="171"/>
    </row>
    <row r="2" spans="1:13" x14ac:dyDescent="0.25">
      <c r="A2" s="171" t="s">
        <v>45</v>
      </c>
      <c r="B2" s="171"/>
      <c r="C2" s="171"/>
    </row>
    <row r="3" spans="1:13" x14ac:dyDescent="0.25">
      <c r="A3" s="171" t="s">
        <v>281</v>
      </c>
      <c r="B3" s="171"/>
      <c r="C3" s="171"/>
    </row>
    <row r="4" spans="1:13" x14ac:dyDescent="0.25">
      <c r="A4" s="171" t="s">
        <v>55</v>
      </c>
      <c r="B4" s="171"/>
      <c r="C4" s="171"/>
    </row>
    <row r="5" spans="1:13" ht="15.75" x14ac:dyDescent="0.25">
      <c r="A5" s="1"/>
      <c r="B5" s="1"/>
      <c r="C5" s="1"/>
    </row>
    <row r="6" spans="1:13" ht="16.5" customHeight="1" thickBot="1" x14ac:dyDescent="0.3">
      <c r="A6" s="301" t="s">
        <v>249</v>
      </c>
      <c r="B6" s="301"/>
      <c r="C6" s="301"/>
      <c r="D6" s="301"/>
      <c r="E6" s="301"/>
      <c r="F6" s="301"/>
      <c r="G6" s="51"/>
      <c r="H6" s="51"/>
      <c r="I6" s="51"/>
      <c r="J6" s="51"/>
      <c r="K6" s="51"/>
    </row>
    <row r="7" spans="1:13" ht="15.75" thickBot="1" x14ac:dyDescent="0.3">
      <c r="A7" s="302" t="s">
        <v>256</v>
      </c>
      <c r="B7" s="302"/>
      <c r="C7" s="302"/>
      <c r="D7" s="302"/>
      <c r="E7" s="302"/>
      <c r="F7" s="303"/>
      <c r="G7" s="298" t="s">
        <v>96</v>
      </c>
      <c r="H7" s="299"/>
      <c r="I7" s="299"/>
      <c r="J7" s="299"/>
      <c r="K7" s="300"/>
    </row>
    <row r="8" spans="1:13" ht="51.75" thickBot="1" x14ac:dyDescent="0.3">
      <c r="A8" s="294" t="s">
        <v>0</v>
      </c>
      <c r="B8" s="46" t="s">
        <v>1</v>
      </c>
      <c r="C8" s="295" t="s">
        <v>278</v>
      </c>
      <c r="D8" s="296" t="s">
        <v>257</v>
      </c>
      <c r="E8" s="297" t="s">
        <v>279</v>
      </c>
      <c r="F8" s="296" t="s">
        <v>280</v>
      </c>
      <c r="G8" s="277" t="s">
        <v>108</v>
      </c>
      <c r="H8" s="46" t="s">
        <v>97</v>
      </c>
      <c r="I8" s="47" t="s">
        <v>116</v>
      </c>
      <c r="J8" s="47" t="s">
        <v>117</v>
      </c>
      <c r="K8" s="48" t="s">
        <v>160</v>
      </c>
    </row>
    <row r="9" spans="1:13" ht="15.75" thickBot="1" x14ac:dyDescent="0.3">
      <c r="A9" s="64"/>
      <c r="B9" s="65"/>
      <c r="C9" s="103" t="s">
        <v>110</v>
      </c>
      <c r="D9" s="190"/>
      <c r="E9" s="259"/>
      <c r="F9" s="190"/>
      <c r="G9" s="278"/>
      <c r="H9" s="96"/>
      <c r="I9" s="96"/>
      <c r="J9" s="96"/>
      <c r="K9" s="97"/>
    </row>
    <row r="10" spans="1:13" x14ac:dyDescent="0.25">
      <c r="A10" s="14" t="s">
        <v>2</v>
      </c>
      <c r="B10" s="52">
        <v>63811</v>
      </c>
      <c r="C10" s="107" t="s">
        <v>248</v>
      </c>
      <c r="D10" s="191">
        <v>16000</v>
      </c>
      <c r="E10" s="260">
        <v>26000</v>
      </c>
      <c r="F10" s="191">
        <f>E10-D10</f>
        <v>10000</v>
      </c>
      <c r="G10" s="279"/>
      <c r="H10" s="85"/>
      <c r="I10" s="85"/>
      <c r="J10" s="85"/>
      <c r="K10" s="86">
        <v>26000</v>
      </c>
      <c r="L10" s="2"/>
    </row>
    <row r="11" spans="1:13" x14ac:dyDescent="0.25">
      <c r="A11" s="20" t="s">
        <v>3</v>
      </c>
      <c r="B11" s="21">
        <v>64132</v>
      </c>
      <c r="C11" s="104" t="s">
        <v>56</v>
      </c>
      <c r="D11" s="192">
        <v>50</v>
      </c>
      <c r="E11" s="261">
        <v>50</v>
      </c>
      <c r="F11" s="191">
        <f t="shared" ref="F11:F14" si="0">E11-D11</f>
        <v>0</v>
      </c>
      <c r="G11" s="280"/>
      <c r="H11" s="15">
        <v>50</v>
      </c>
      <c r="I11" s="15"/>
      <c r="J11" s="15"/>
      <c r="K11" s="174"/>
      <c r="L11" s="2"/>
      <c r="M11" s="2"/>
    </row>
    <row r="12" spans="1:13" x14ac:dyDescent="0.25">
      <c r="A12" s="20" t="s">
        <v>5</v>
      </c>
      <c r="B12" s="177">
        <v>65267</v>
      </c>
      <c r="C12" s="178" t="s">
        <v>209</v>
      </c>
      <c r="D12" s="192">
        <v>5000</v>
      </c>
      <c r="E12" s="261">
        <v>5000</v>
      </c>
      <c r="F12" s="191">
        <f t="shared" si="0"/>
        <v>0</v>
      </c>
      <c r="G12" s="280"/>
      <c r="H12" s="15"/>
      <c r="I12" s="15"/>
      <c r="J12" s="15">
        <v>5000</v>
      </c>
      <c r="K12" s="16"/>
      <c r="L12" s="2"/>
      <c r="M12" s="2"/>
    </row>
    <row r="13" spans="1:13" x14ac:dyDescent="0.25">
      <c r="A13" s="14" t="s">
        <v>6</v>
      </c>
      <c r="B13" s="21">
        <v>66151</v>
      </c>
      <c r="C13" s="107" t="s">
        <v>210</v>
      </c>
      <c r="D13" s="192">
        <v>15000</v>
      </c>
      <c r="E13" s="261">
        <v>15000</v>
      </c>
      <c r="F13" s="191">
        <f t="shared" si="0"/>
        <v>0</v>
      </c>
      <c r="G13" s="280"/>
      <c r="H13" s="15">
        <v>15000</v>
      </c>
      <c r="I13" s="15"/>
      <c r="J13" s="15"/>
      <c r="K13" s="16"/>
      <c r="L13" s="2"/>
      <c r="M13" s="2"/>
    </row>
    <row r="14" spans="1:13" x14ac:dyDescent="0.25">
      <c r="A14" s="20"/>
      <c r="B14" s="23"/>
      <c r="C14" s="104" t="s">
        <v>4</v>
      </c>
      <c r="D14" s="192">
        <f>D15+D16</f>
        <v>5618350</v>
      </c>
      <c r="E14" s="261">
        <f>E15+E16</f>
        <v>5779000</v>
      </c>
      <c r="F14" s="191">
        <f t="shared" si="0"/>
        <v>160650</v>
      </c>
      <c r="G14" s="280">
        <f>G16</f>
        <v>5429000</v>
      </c>
      <c r="H14" s="15"/>
      <c r="I14" s="15">
        <f>I15</f>
        <v>350000</v>
      </c>
      <c r="J14" s="15"/>
      <c r="K14" s="16"/>
      <c r="L14" s="2"/>
      <c r="M14" s="2"/>
    </row>
    <row r="15" spans="1:13" x14ac:dyDescent="0.25">
      <c r="A15" s="24" t="s">
        <v>13</v>
      </c>
      <c r="B15" s="22">
        <v>67121</v>
      </c>
      <c r="C15" s="106" t="s">
        <v>93</v>
      </c>
      <c r="D15" s="200">
        <v>350000</v>
      </c>
      <c r="E15" s="262">
        <v>350000</v>
      </c>
      <c r="F15" s="200">
        <f>E15-D15</f>
        <v>0</v>
      </c>
      <c r="G15" s="281"/>
      <c r="H15" s="17"/>
      <c r="I15" s="17">
        <v>350000</v>
      </c>
      <c r="J15" s="25"/>
      <c r="K15" s="19"/>
      <c r="L15" s="2"/>
      <c r="M15" s="2"/>
    </row>
    <row r="16" spans="1:13" x14ac:dyDescent="0.25">
      <c r="A16" s="24" t="s">
        <v>15</v>
      </c>
      <c r="B16" s="22">
        <v>6731</v>
      </c>
      <c r="C16" s="106" t="s">
        <v>7</v>
      </c>
      <c r="D16" s="193">
        <f>SUM(D17:D20)</f>
        <v>5268350</v>
      </c>
      <c r="E16" s="263">
        <f>SUM(E17:E20)</f>
        <v>5429000</v>
      </c>
      <c r="F16" s="200">
        <f>E16-D16</f>
        <v>160650</v>
      </c>
      <c r="G16" s="282">
        <f>SUM(G17:G20)</f>
        <v>5429000</v>
      </c>
      <c r="H16" s="17"/>
      <c r="I16" s="17"/>
      <c r="J16" s="17"/>
      <c r="K16" s="18"/>
      <c r="L16" s="2"/>
      <c r="M16" s="2"/>
    </row>
    <row r="17" spans="1:13" x14ac:dyDescent="0.25">
      <c r="A17" s="20" t="s">
        <v>139</v>
      </c>
      <c r="B17" s="23">
        <v>67311</v>
      </c>
      <c r="C17" s="108" t="s">
        <v>94</v>
      </c>
      <c r="D17" s="194">
        <f>4950000+7350</f>
        <v>4957350</v>
      </c>
      <c r="E17" s="264">
        <v>5118000</v>
      </c>
      <c r="F17" s="194">
        <f>E17-D17</f>
        <v>160650</v>
      </c>
      <c r="G17" s="281">
        <v>5118000</v>
      </c>
      <c r="H17" s="25"/>
      <c r="I17" s="25"/>
      <c r="J17" s="25"/>
      <c r="K17" s="19"/>
      <c r="L17" s="2"/>
      <c r="M17" s="2"/>
    </row>
    <row r="18" spans="1:13" x14ac:dyDescent="0.25">
      <c r="A18" s="20" t="s">
        <v>140</v>
      </c>
      <c r="B18" s="23">
        <v>67312</v>
      </c>
      <c r="C18" s="108" t="s">
        <v>95</v>
      </c>
      <c r="D18" s="194">
        <v>275000</v>
      </c>
      <c r="E18" s="264">
        <v>275000</v>
      </c>
      <c r="F18" s="194">
        <f t="shared" ref="F18:F20" si="1">E18-D18</f>
        <v>0</v>
      </c>
      <c r="G18" s="281">
        <v>275000</v>
      </c>
      <c r="H18" s="25"/>
      <c r="I18" s="25"/>
      <c r="J18" s="25"/>
      <c r="K18" s="19"/>
      <c r="L18" s="2"/>
      <c r="M18" s="2"/>
    </row>
    <row r="19" spans="1:13" x14ac:dyDescent="0.25">
      <c r="A19" s="20" t="s">
        <v>226</v>
      </c>
      <c r="B19" s="23">
        <v>67313</v>
      </c>
      <c r="C19" s="108" t="s">
        <v>112</v>
      </c>
      <c r="D19" s="137">
        <v>1000</v>
      </c>
      <c r="E19" s="185">
        <v>1000</v>
      </c>
      <c r="F19" s="194">
        <f t="shared" si="1"/>
        <v>0</v>
      </c>
      <c r="G19" s="283">
        <v>1000</v>
      </c>
      <c r="H19" s="25"/>
      <c r="I19" s="25"/>
      <c r="J19" s="25"/>
      <c r="K19" s="19"/>
      <c r="L19" s="2"/>
      <c r="M19" s="2"/>
    </row>
    <row r="20" spans="1:13" ht="15.75" thickBot="1" x14ac:dyDescent="0.3">
      <c r="A20" s="62" t="s">
        <v>227</v>
      </c>
      <c r="B20" s="63">
        <v>67315</v>
      </c>
      <c r="C20" s="109" t="s">
        <v>218</v>
      </c>
      <c r="D20" s="195">
        <v>35000</v>
      </c>
      <c r="E20" s="265">
        <v>35000</v>
      </c>
      <c r="F20" s="194">
        <f t="shared" si="1"/>
        <v>0</v>
      </c>
      <c r="G20" s="284">
        <v>35000</v>
      </c>
      <c r="H20" s="175"/>
      <c r="I20" s="175"/>
      <c r="J20" s="175"/>
      <c r="K20" s="176"/>
      <c r="L20" s="2"/>
      <c r="M20" s="2"/>
    </row>
    <row r="21" spans="1:13" ht="15.75" thickBot="1" x14ac:dyDescent="0.3">
      <c r="A21" s="64"/>
      <c r="B21" s="65"/>
      <c r="C21" s="103" t="s">
        <v>109</v>
      </c>
      <c r="D21" s="77">
        <f>D11+D13+D14+D12+D10</f>
        <v>5654400</v>
      </c>
      <c r="E21" s="199">
        <f>E11+E13+E14+E12+E10</f>
        <v>5825050</v>
      </c>
      <c r="F21" s="77">
        <f>F11+F13+F14+F12+F10</f>
        <v>170650</v>
      </c>
      <c r="G21" s="285">
        <f>G14</f>
        <v>5429000</v>
      </c>
      <c r="H21" s="58">
        <f>H11+H13</f>
        <v>15050</v>
      </c>
      <c r="I21" s="58">
        <f>I14</f>
        <v>350000</v>
      </c>
      <c r="J21" s="58">
        <f>SUM(J9:J20)</f>
        <v>5000</v>
      </c>
      <c r="K21" s="59">
        <f>K10</f>
        <v>26000</v>
      </c>
      <c r="L21" s="2"/>
      <c r="M21" s="2"/>
    </row>
    <row r="22" spans="1:13" ht="15.75" thickBot="1" x14ac:dyDescent="0.3">
      <c r="A22" s="87"/>
      <c r="B22" s="88"/>
      <c r="C22" s="110"/>
      <c r="D22" s="196"/>
      <c r="E22" s="266"/>
      <c r="F22" s="196"/>
      <c r="G22" s="286"/>
      <c r="H22" s="76"/>
      <c r="I22" s="76"/>
      <c r="J22" s="89"/>
      <c r="K22" s="90"/>
      <c r="L22" s="2"/>
      <c r="M22" s="2"/>
    </row>
    <row r="23" spans="1:13" ht="15.75" thickBot="1" x14ac:dyDescent="0.3">
      <c r="A23" s="64"/>
      <c r="B23" s="98"/>
      <c r="C23" s="103" t="s">
        <v>111</v>
      </c>
      <c r="D23" s="77"/>
      <c r="E23" s="199"/>
      <c r="F23" s="77"/>
      <c r="G23" s="285"/>
      <c r="H23" s="58"/>
      <c r="I23" s="58"/>
      <c r="J23" s="227"/>
      <c r="K23" s="59"/>
      <c r="L23" s="2"/>
      <c r="M23" s="2"/>
    </row>
    <row r="24" spans="1:13" x14ac:dyDescent="0.25">
      <c r="A24" s="14"/>
      <c r="B24" s="52">
        <v>7</v>
      </c>
      <c r="C24" s="107" t="s">
        <v>141</v>
      </c>
      <c r="D24" s="191">
        <v>5000</v>
      </c>
      <c r="E24" s="260">
        <v>15000</v>
      </c>
      <c r="F24" s="191">
        <f>F25</f>
        <v>10000</v>
      </c>
      <c r="G24" s="279">
        <f>G25</f>
        <v>0</v>
      </c>
      <c r="H24" s="85">
        <f t="shared" ref="H24:I24" si="2">H25</f>
        <v>0</v>
      </c>
      <c r="I24" s="85">
        <f t="shared" si="2"/>
        <v>0</v>
      </c>
      <c r="J24" s="85">
        <f>J25</f>
        <v>15000</v>
      </c>
      <c r="K24" s="86">
        <f>K25</f>
        <v>0</v>
      </c>
      <c r="L24" s="2"/>
      <c r="M24" s="2"/>
    </row>
    <row r="25" spans="1:13" ht="15.75" thickBot="1" x14ac:dyDescent="0.3">
      <c r="A25" s="62" t="s">
        <v>17</v>
      </c>
      <c r="B25" s="83">
        <v>72313</v>
      </c>
      <c r="C25" s="105" t="s">
        <v>217</v>
      </c>
      <c r="D25" s="197">
        <v>5000</v>
      </c>
      <c r="E25" s="267">
        <v>15000</v>
      </c>
      <c r="F25" s="197">
        <f>E25-D25</f>
        <v>10000</v>
      </c>
      <c r="G25" s="287"/>
      <c r="H25" s="84"/>
      <c r="I25" s="84"/>
      <c r="J25" s="84">
        <v>15000</v>
      </c>
      <c r="K25" s="82"/>
      <c r="L25" s="2"/>
      <c r="M25" s="2"/>
    </row>
    <row r="26" spans="1:13" ht="15.75" thickBot="1" x14ac:dyDescent="0.3">
      <c r="A26" s="99"/>
      <c r="B26" s="100"/>
      <c r="C26" s="111" t="s">
        <v>113</v>
      </c>
      <c r="D26" s="198">
        <v>5000</v>
      </c>
      <c r="E26" s="199">
        <v>15000</v>
      </c>
      <c r="F26" s="77">
        <f>F25</f>
        <v>10000</v>
      </c>
      <c r="G26" s="285">
        <f>G24</f>
        <v>0</v>
      </c>
      <c r="H26" s="58">
        <f>H24</f>
        <v>0</v>
      </c>
      <c r="I26" s="58">
        <f>I24</f>
        <v>0</v>
      </c>
      <c r="J26" s="228">
        <f>J24</f>
        <v>15000</v>
      </c>
      <c r="K26" s="59">
        <f>K24</f>
        <v>0</v>
      </c>
      <c r="L26" s="2"/>
      <c r="M26" s="2"/>
    </row>
    <row r="27" spans="1:13" ht="15.75" thickBot="1" x14ac:dyDescent="0.3">
      <c r="A27" s="99"/>
      <c r="B27" s="127"/>
      <c r="C27" s="128"/>
      <c r="D27" s="198"/>
      <c r="E27" s="266"/>
      <c r="F27" s="196"/>
      <c r="G27" s="288"/>
      <c r="H27" s="179"/>
      <c r="I27" s="179"/>
      <c r="J27" s="91"/>
      <c r="K27" s="129"/>
      <c r="L27" s="2"/>
      <c r="M27" s="2"/>
    </row>
    <row r="28" spans="1:13" ht="15.75" thickBot="1" x14ac:dyDescent="0.3">
      <c r="A28" s="64"/>
      <c r="B28" s="65"/>
      <c r="C28" s="132" t="s">
        <v>118</v>
      </c>
      <c r="D28" s="77">
        <f>D26+D21</f>
        <v>5659400</v>
      </c>
      <c r="E28" s="199">
        <f>E26+E21</f>
        <v>5840050</v>
      </c>
      <c r="F28" s="77">
        <f>F26+F21</f>
        <v>180650</v>
      </c>
      <c r="G28" s="285">
        <f t="shared" ref="G28:K28" si="3">G21+G26</f>
        <v>5429000</v>
      </c>
      <c r="H28" s="58">
        <f t="shared" si="3"/>
        <v>15050</v>
      </c>
      <c r="I28" s="58">
        <f t="shared" si="3"/>
        <v>350000</v>
      </c>
      <c r="J28" s="58">
        <f t="shared" si="3"/>
        <v>20000</v>
      </c>
      <c r="K28" s="59">
        <f t="shared" si="3"/>
        <v>26000</v>
      </c>
      <c r="L28" s="2"/>
      <c r="M28" s="2"/>
    </row>
    <row r="29" spans="1:13" x14ac:dyDescent="0.25">
      <c r="A29" s="238"/>
      <c r="B29" s="238"/>
      <c r="C29" s="73"/>
      <c r="D29" s="43"/>
      <c r="E29" s="43"/>
      <c r="F29" s="43"/>
      <c r="G29" s="43"/>
      <c r="H29" s="43"/>
      <c r="I29" s="43"/>
      <c r="J29" s="43"/>
      <c r="K29" s="43"/>
      <c r="L29" s="2"/>
      <c r="M29" s="2"/>
    </row>
    <row r="30" spans="1:13" x14ac:dyDescent="0.25">
      <c r="A30" s="238"/>
      <c r="B30" s="238"/>
      <c r="C30" s="73"/>
      <c r="D30" s="43"/>
      <c r="E30" s="43"/>
      <c r="F30" s="43"/>
      <c r="G30" s="43"/>
      <c r="H30" s="43"/>
      <c r="I30" s="43"/>
      <c r="J30" s="43"/>
      <c r="K30" s="43"/>
      <c r="L30" s="2"/>
      <c r="M30" s="2"/>
    </row>
    <row r="31" spans="1:13" ht="15.75" thickBot="1" x14ac:dyDescent="0.3">
      <c r="A31" s="238"/>
      <c r="B31" s="238"/>
      <c r="C31" s="73"/>
      <c r="D31" s="43"/>
      <c r="E31" s="43"/>
      <c r="F31" s="43"/>
      <c r="G31" s="43"/>
      <c r="H31" s="43"/>
      <c r="I31" s="43"/>
      <c r="J31" s="43"/>
      <c r="K31" s="43"/>
      <c r="L31" s="2"/>
      <c r="M31" s="2"/>
    </row>
    <row r="32" spans="1:13" ht="15.75" thickBot="1" x14ac:dyDescent="0.3">
      <c r="A32" s="69"/>
      <c r="B32" s="70"/>
      <c r="C32" s="71" t="s">
        <v>8</v>
      </c>
      <c r="D32" s="75"/>
      <c r="E32" s="125"/>
      <c r="F32" s="75"/>
      <c r="G32" s="242"/>
      <c r="H32" s="126"/>
      <c r="I32" s="126"/>
      <c r="J32" s="173"/>
      <c r="K32" s="172"/>
      <c r="M32" s="2"/>
    </row>
    <row r="33" spans="1:13" ht="15.75" thickBot="1" x14ac:dyDescent="0.3">
      <c r="A33" s="130"/>
      <c r="B33" s="131"/>
      <c r="C33" s="201" t="s">
        <v>9</v>
      </c>
      <c r="D33" s="75">
        <f>D34+D35+D36+D43+D46</f>
        <v>4072000</v>
      </c>
      <c r="E33" s="184">
        <f>E34+E35+E36+E43+E46</f>
        <v>4227205.34</v>
      </c>
      <c r="F33" s="75">
        <f>F34+F35+F36+F43+F46</f>
        <v>155205.33999999985</v>
      </c>
      <c r="G33" s="125">
        <f>G34+G35+G36+G43+G46</f>
        <v>4201205.34</v>
      </c>
      <c r="H33" s="41">
        <f t="shared" ref="H33:K33" si="4">H34+H35+H36+H43+H46</f>
        <v>0</v>
      </c>
      <c r="I33" s="41">
        <f t="shared" si="4"/>
        <v>0</v>
      </c>
      <c r="J33" s="41">
        <f t="shared" si="4"/>
        <v>0</v>
      </c>
      <c r="K33" s="169">
        <f t="shared" si="4"/>
        <v>26000</v>
      </c>
      <c r="L33" s="72"/>
      <c r="M33" s="2"/>
    </row>
    <row r="34" spans="1:13" x14ac:dyDescent="0.25">
      <c r="A34" s="121" t="s">
        <v>2</v>
      </c>
      <c r="B34" s="122">
        <v>31111</v>
      </c>
      <c r="C34" s="151" t="s">
        <v>57</v>
      </c>
      <c r="D34" s="156">
        <v>3451000</v>
      </c>
      <c r="E34" s="268">
        <f>3560000+1205.34</f>
        <v>3561205.34</v>
      </c>
      <c r="F34" s="156">
        <f>E34-D34</f>
        <v>110205.33999999985</v>
      </c>
      <c r="G34" s="123">
        <f>E34-K34</f>
        <v>3535205.34</v>
      </c>
      <c r="H34" s="93"/>
      <c r="I34" s="93"/>
      <c r="J34" s="94"/>
      <c r="K34" s="124">
        <v>26000</v>
      </c>
      <c r="L34" s="72"/>
      <c r="M34" s="2"/>
    </row>
    <row r="35" spans="1:13" x14ac:dyDescent="0.25">
      <c r="A35" s="121" t="s">
        <v>3</v>
      </c>
      <c r="B35" s="122">
        <v>31113</v>
      </c>
      <c r="C35" s="151" t="s">
        <v>165</v>
      </c>
      <c r="D35" s="138">
        <v>1000</v>
      </c>
      <c r="E35" s="269">
        <v>1000</v>
      </c>
      <c r="F35" s="156">
        <f>E35-D35</f>
        <v>0</v>
      </c>
      <c r="G35" s="113">
        <v>1000</v>
      </c>
      <c r="H35" s="93"/>
      <c r="I35" s="93"/>
      <c r="J35" s="94"/>
      <c r="K35" s="124"/>
      <c r="L35" s="72"/>
      <c r="M35" s="2"/>
    </row>
    <row r="36" spans="1:13" x14ac:dyDescent="0.25">
      <c r="A36" s="33" t="s">
        <v>5</v>
      </c>
      <c r="B36" s="34">
        <v>3121</v>
      </c>
      <c r="C36" s="35" t="s">
        <v>10</v>
      </c>
      <c r="D36" s="138">
        <f t="shared" ref="D36:E36" si="5">SUM(D37:D42)</f>
        <v>118000</v>
      </c>
      <c r="E36" s="269">
        <f t="shared" si="5"/>
        <v>118000</v>
      </c>
      <c r="F36" s="138">
        <f>SUM(F37:F42)</f>
        <v>0</v>
      </c>
      <c r="G36" s="113">
        <f>SUM(G37:G42)</f>
        <v>118000</v>
      </c>
      <c r="H36" s="36"/>
      <c r="I36" s="36"/>
      <c r="J36" s="36"/>
      <c r="K36" s="37"/>
      <c r="L36" s="72"/>
      <c r="M36" s="2"/>
    </row>
    <row r="37" spans="1:13" x14ac:dyDescent="0.25">
      <c r="A37" s="26" t="s">
        <v>163</v>
      </c>
      <c r="B37" s="27">
        <v>31212</v>
      </c>
      <c r="C37" s="38" t="s">
        <v>58</v>
      </c>
      <c r="D37" s="137">
        <v>11000</v>
      </c>
      <c r="E37" s="185">
        <v>11000</v>
      </c>
      <c r="F37" s="137">
        <f>E37-D37</f>
        <v>0</v>
      </c>
      <c r="G37" s="114">
        <v>11000</v>
      </c>
      <c r="H37" s="31"/>
      <c r="I37" s="31"/>
      <c r="J37" s="49"/>
      <c r="K37" s="19"/>
      <c r="L37" s="72"/>
      <c r="M37" s="2"/>
    </row>
    <row r="38" spans="1:13" x14ac:dyDescent="0.25">
      <c r="A38" s="26" t="s">
        <v>164</v>
      </c>
      <c r="B38" s="27">
        <v>31213</v>
      </c>
      <c r="C38" s="38" t="s">
        <v>119</v>
      </c>
      <c r="D38" s="137">
        <v>12000</v>
      </c>
      <c r="E38" s="185">
        <v>12000</v>
      </c>
      <c r="F38" s="137">
        <f t="shared" ref="F38:F42" si="6">E38-D38</f>
        <v>0</v>
      </c>
      <c r="G38" s="114">
        <v>12000</v>
      </c>
      <c r="H38" s="31"/>
      <c r="I38" s="31"/>
      <c r="J38" s="49"/>
      <c r="K38" s="19"/>
      <c r="L38" s="72"/>
      <c r="M38" s="2"/>
    </row>
    <row r="39" spans="1:13" x14ac:dyDescent="0.25">
      <c r="A39" s="26" t="s">
        <v>174</v>
      </c>
      <c r="B39" s="27">
        <v>31214</v>
      </c>
      <c r="C39" s="38" t="s">
        <v>250</v>
      </c>
      <c r="D39" s="137">
        <v>10000</v>
      </c>
      <c r="E39" s="185">
        <v>10000</v>
      </c>
      <c r="F39" s="137">
        <f t="shared" si="6"/>
        <v>0</v>
      </c>
      <c r="G39" s="114">
        <v>10000</v>
      </c>
      <c r="H39" s="31"/>
      <c r="I39" s="31"/>
      <c r="J39" s="49"/>
      <c r="K39" s="19"/>
      <c r="L39" s="72"/>
      <c r="M39" s="2"/>
    </row>
    <row r="40" spans="1:13" x14ac:dyDescent="0.25">
      <c r="A40" s="26" t="s">
        <v>175</v>
      </c>
      <c r="B40" s="27">
        <v>31215</v>
      </c>
      <c r="C40" s="38" t="s">
        <v>211</v>
      </c>
      <c r="D40" s="137">
        <v>5000</v>
      </c>
      <c r="E40" s="185">
        <v>5000</v>
      </c>
      <c r="F40" s="137">
        <f t="shared" si="6"/>
        <v>0</v>
      </c>
      <c r="G40" s="114">
        <v>5000</v>
      </c>
      <c r="H40" s="31"/>
      <c r="I40" s="31"/>
      <c r="J40" s="49"/>
      <c r="K40" s="19"/>
      <c r="L40" s="72"/>
      <c r="M40" s="2"/>
    </row>
    <row r="41" spans="1:13" x14ac:dyDescent="0.25">
      <c r="A41" s="26" t="s">
        <v>176</v>
      </c>
      <c r="B41" s="27">
        <v>31216</v>
      </c>
      <c r="C41" s="38" t="s">
        <v>98</v>
      </c>
      <c r="D41" s="137">
        <v>35000</v>
      </c>
      <c r="E41" s="185">
        <v>35000</v>
      </c>
      <c r="F41" s="137">
        <f t="shared" si="6"/>
        <v>0</v>
      </c>
      <c r="G41" s="114">
        <v>35000</v>
      </c>
      <c r="H41" s="31"/>
      <c r="I41" s="31"/>
      <c r="J41" s="49"/>
      <c r="K41" s="19"/>
      <c r="L41" s="72"/>
      <c r="M41" s="2"/>
    </row>
    <row r="42" spans="1:13" x14ac:dyDescent="0.25">
      <c r="A42" s="26" t="s">
        <v>258</v>
      </c>
      <c r="B42" s="27">
        <v>31219</v>
      </c>
      <c r="C42" s="38" t="s">
        <v>219</v>
      </c>
      <c r="D42" s="137">
        <v>45000</v>
      </c>
      <c r="E42" s="185">
        <v>45000</v>
      </c>
      <c r="F42" s="137">
        <f t="shared" si="6"/>
        <v>0</v>
      </c>
      <c r="G42" s="114">
        <v>45000</v>
      </c>
      <c r="H42" s="31"/>
      <c r="I42" s="31"/>
      <c r="J42" s="49"/>
      <c r="K42" s="19"/>
      <c r="L42" s="72"/>
      <c r="M42" s="2"/>
    </row>
    <row r="43" spans="1:13" x14ac:dyDescent="0.25">
      <c r="A43" s="159" t="s">
        <v>6</v>
      </c>
      <c r="B43" s="119">
        <v>3132</v>
      </c>
      <c r="C43" s="152" t="s">
        <v>59</v>
      </c>
      <c r="D43" s="138">
        <f t="shared" ref="D43:F43" si="7">D44+D45</f>
        <v>501000</v>
      </c>
      <c r="E43" s="269">
        <f t="shared" si="7"/>
        <v>546000</v>
      </c>
      <c r="F43" s="138">
        <f t="shared" si="7"/>
        <v>45000</v>
      </c>
      <c r="G43" s="113">
        <f>G44+G45</f>
        <v>546000</v>
      </c>
      <c r="H43" s="78"/>
      <c r="I43" s="78"/>
      <c r="J43" s="79"/>
      <c r="K43" s="81"/>
      <c r="L43" s="72"/>
      <c r="M43" s="2"/>
    </row>
    <row r="44" spans="1:13" x14ac:dyDescent="0.25">
      <c r="A44" s="33" t="s">
        <v>155</v>
      </c>
      <c r="B44" s="54">
        <v>31321</v>
      </c>
      <c r="C44" s="55" t="s">
        <v>59</v>
      </c>
      <c r="D44" s="137">
        <v>500000</v>
      </c>
      <c r="E44" s="185">
        <v>545000</v>
      </c>
      <c r="F44" s="137">
        <f>E44-D44</f>
        <v>45000</v>
      </c>
      <c r="G44" s="114">
        <v>545000</v>
      </c>
      <c r="H44" s="36"/>
      <c r="I44" s="36"/>
      <c r="J44" s="56"/>
      <c r="K44" s="18"/>
      <c r="L44" s="72"/>
      <c r="M44" s="2"/>
    </row>
    <row r="45" spans="1:13" x14ac:dyDescent="0.25">
      <c r="A45" s="33" t="s">
        <v>156</v>
      </c>
      <c r="B45" s="54">
        <v>31322</v>
      </c>
      <c r="C45" s="55" t="s">
        <v>166</v>
      </c>
      <c r="D45" s="137">
        <v>1000</v>
      </c>
      <c r="E45" s="185">
        <v>1000</v>
      </c>
      <c r="F45" s="137">
        <f t="shared" ref="F45:F46" si="8">E45-D45</f>
        <v>0</v>
      </c>
      <c r="G45" s="114">
        <v>1000</v>
      </c>
      <c r="H45" s="36"/>
      <c r="I45" s="36"/>
      <c r="J45" s="56"/>
      <c r="K45" s="18"/>
      <c r="L45" s="72"/>
      <c r="M45" s="2"/>
    </row>
    <row r="46" spans="1:13" ht="15.75" thickBot="1" x14ac:dyDescent="0.3">
      <c r="A46" s="39" t="s">
        <v>13</v>
      </c>
      <c r="B46" s="40">
        <v>31332</v>
      </c>
      <c r="C46" s="163" t="s">
        <v>167</v>
      </c>
      <c r="D46" s="157">
        <v>1000</v>
      </c>
      <c r="E46" s="270">
        <v>1000</v>
      </c>
      <c r="F46" s="138">
        <f t="shared" si="8"/>
        <v>0</v>
      </c>
      <c r="G46" s="187">
        <v>1000</v>
      </c>
      <c r="H46" s="160"/>
      <c r="I46" s="160"/>
      <c r="J46" s="161"/>
      <c r="K46" s="162"/>
      <c r="L46" s="72"/>
      <c r="M46" s="2"/>
    </row>
    <row r="47" spans="1:13" ht="15.75" thickBot="1" x14ac:dyDescent="0.3">
      <c r="A47" s="69"/>
      <c r="B47" s="70"/>
      <c r="C47" s="71" t="s">
        <v>11</v>
      </c>
      <c r="D47" s="75">
        <f t="shared" ref="D47:K47" si="9">D48+D63+D82+D127+D122+D124</f>
        <v>942200</v>
      </c>
      <c r="E47" s="184">
        <f t="shared" ref="E47" si="10">E48+E63+E82+E127+E122+E124</f>
        <v>997200</v>
      </c>
      <c r="F47" s="75">
        <f>E47-D47</f>
        <v>55000</v>
      </c>
      <c r="G47" s="125">
        <f t="shared" si="9"/>
        <v>997200</v>
      </c>
      <c r="H47" s="204">
        <f t="shared" si="9"/>
        <v>0</v>
      </c>
      <c r="I47" s="204">
        <f t="shared" si="9"/>
        <v>0</v>
      </c>
      <c r="J47" s="204">
        <f t="shared" si="9"/>
        <v>0</v>
      </c>
      <c r="K47" s="42">
        <f t="shared" si="9"/>
        <v>0</v>
      </c>
      <c r="L47" s="72"/>
      <c r="M47" s="2"/>
    </row>
    <row r="48" spans="1:13" x14ac:dyDescent="0.25">
      <c r="A48" s="67"/>
      <c r="B48" s="68"/>
      <c r="C48" s="205" t="s">
        <v>12</v>
      </c>
      <c r="D48" s="165">
        <f>D49+D62+D56+D59</f>
        <v>136000</v>
      </c>
      <c r="E48" s="189">
        <f>E49+E62+E56+E59</f>
        <v>138000</v>
      </c>
      <c r="F48" s="292">
        <f>F49+F62+F56+F59</f>
        <v>2000</v>
      </c>
      <c r="G48" s="243">
        <f>G49+G62+G56+G59</f>
        <v>138000</v>
      </c>
      <c r="H48" s="92"/>
      <c r="I48" s="92"/>
      <c r="J48" s="92"/>
      <c r="K48" s="120"/>
      <c r="L48" s="72"/>
      <c r="M48" s="2"/>
    </row>
    <row r="49" spans="1:13" x14ac:dyDescent="0.25">
      <c r="A49" s="33" t="s">
        <v>15</v>
      </c>
      <c r="B49" s="34">
        <v>3211</v>
      </c>
      <c r="C49" s="35" t="s">
        <v>14</v>
      </c>
      <c r="D49" s="138">
        <f>SUM(D50:D55)</f>
        <v>44000</v>
      </c>
      <c r="E49" s="269">
        <f>SUM(E50:E55)</f>
        <v>44000</v>
      </c>
      <c r="F49" s="156">
        <f>SUM(F50:F55)</f>
        <v>0</v>
      </c>
      <c r="G49" s="113">
        <f t="shared" ref="G49" si="11">SUM(G50:G55)</f>
        <v>44000</v>
      </c>
      <c r="H49" s="36"/>
      <c r="I49" s="36"/>
      <c r="J49" s="36"/>
      <c r="K49" s="37"/>
      <c r="L49" s="72"/>
      <c r="M49" s="2"/>
    </row>
    <row r="50" spans="1:13" x14ac:dyDescent="0.25">
      <c r="A50" s="26" t="s">
        <v>139</v>
      </c>
      <c r="B50" s="27">
        <v>32111</v>
      </c>
      <c r="C50" s="38" t="s">
        <v>60</v>
      </c>
      <c r="D50" s="137">
        <v>30000</v>
      </c>
      <c r="E50" s="185">
        <v>30000</v>
      </c>
      <c r="F50" s="137">
        <f>E50-D50</f>
        <v>0</v>
      </c>
      <c r="G50" s="114">
        <v>30000</v>
      </c>
      <c r="H50" s="31"/>
      <c r="I50" s="31"/>
      <c r="J50" s="49"/>
      <c r="K50" s="19"/>
      <c r="L50" s="72"/>
      <c r="M50" s="2"/>
    </row>
    <row r="51" spans="1:13" x14ac:dyDescent="0.25">
      <c r="A51" s="26" t="s">
        <v>140</v>
      </c>
      <c r="B51" s="27">
        <v>32112</v>
      </c>
      <c r="C51" s="38" t="s">
        <v>145</v>
      </c>
      <c r="D51" s="137">
        <v>1000</v>
      </c>
      <c r="E51" s="185">
        <v>1000</v>
      </c>
      <c r="F51" s="137">
        <f t="shared" ref="F51:F55" si="12">E51-D51</f>
        <v>0</v>
      </c>
      <c r="G51" s="114">
        <v>1000</v>
      </c>
      <c r="H51" s="31"/>
      <c r="I51" s="31"/>
      <c r="J51" s="49"/>
      <c r="K51" s="19"/>
      <c r="L51" s="72"/>
      <c r="M51" s="2"/>
    </row>
    <row r="52" spans="1:13" x14ac:dyDescent="0.25">
      <c r="A52" s="26" t="s">
        <v>226</v>
      </c>
      <c r="B52" s="27">
        <v>32113</v>
      </c>
      <c r="C52" s="38" t="s">
        <v>147</v>
      </c>
      <c r="D52" s="137">
        <v>10000</v>
      </c>
      <c r="E52" s="185">
        <v>10000</v>
      </c>
      <c r="F52" s="137">
        <f t="shared" si="12"/>
        <v>0</v>
      </c>
      <c r="G52" s="114">
        <v>10000</v>
      </c>
      <c r="H52" s="31"/>
      <c r="I52" s="31"/>
      <c r="J52" s="49"/>
      <c r="K52" s="19"/>
      <c r="L52" s="72"/>
      <c r="M52" s="2"/>
    </row>
    <row r="53" spans="1:13" x14ac:dyDescent="0.25">
      <c r="A53" s="26" t="s">
        <v>227</v>
      </c>
      <c r="B53" s="27">
        <v>32114</v>
      </c>
      <c r="C53" s="38" t="s">
        <v>146</v>
      </c>
      <c r="D53" s="137">
        <v>1000</v>
      </c>
      <c r="E53" s="185">
        <v>1000</v>
      </c>
      <c r="F53" s="137">
        <f t="shared" si="12"/>
        <v>0</v>
      </c>
      <c r="G53" s="114">
        <v>1000</v>
      </c>
      <c r="H53" s="31"/>
      <c r="I53" s="31"/>
      <c r="J53" s="49"/>
      <c r="K53" s="19"/>
      <c r="L53" s="72"/>
      <c r="M53" s="2"/>
    </row>
    <row r="54" spans="1:13" x14ac:dyDescent="0.25">
      <c r="A54" s="26" t="s">
        <v>228</v>
      </c>
      <c r="B54" s="27">
        <v>32115</v>
      </c>
      <c r="C54" s="38" t="s">
        <v>61</v>
      </c>
      <c r="D54" s="137">
        <v>1000</v>
      </c>
      <c r="E54" s="185">
        <v>1000</v>
      </c>
      <c r="F54" s="137">
        <f t="shared" si="12"/>
        <v>0</v>
      </c>
      <c r="G54" s="114">
        <v>1000</v>
      </c>
      <c r="H54" s="31"/>
      <c r="I54" s="31"/>
      <c r="J54" s="49"/>
      <c r="K54" s="19"/>
      <c r="L54" s="72"/>
      <c r="M54" s="2"/>
    </row>
    <row r="55" spans="1:13" x14ac:dyDescent="0.25">
      <c r="A55" s="26" t="s">
        <v>229</v>
      </c>
      <c r="B55" s="27">
        <v>32119</v>
      </c>
      <c r="C55" s="38" t="s">
        <v>62</v>
      </c>
      <c r="D55" s="137">
        <v>1000</v>
      </c>
      <c r="E55" s="185">
        <v>1000</v>
      </c>
      <c r="F55" s="137">
        <f t="shared" si="12"/>
        <v>0</v>
      </c>
      <c r="G55" s="114">
        <v>1000</v>
      </c>
      <c r="H55" s="31"/>
      <c r="I55" s="31"/>
      <c r="J55" s="49"/>
      <c r="K55" s="19"/>
      <c r="L55" s="72"/>
      <c r="M55" s="2"/>
    </row>
    <row r="56" spans="1:13" x14ac:dyDescent="0.25">
      <c r="A56" s="33" t="s">
        <v>17</v>
      </c>
      <c r="B56" s="34">
        <v>3212</v>
      </c>
      <c r="C56" s="35" t="s">
        <v>149</v>
      </c>
      <c r="D56" s="138">
        <f>SUM(D57:D58)</f>
        <v>71000</v>
      </c>
      <c r="E56" s="269">
        <f>SUM(E57:E58)</f>
        <v>73000</v>
      </c>
      <c r="F56" s="138">
        <f>SUM(F57:F58)</f>
        <v>2000</v>
      </c>
      <c r="G56" s="113">
        <f t="shared" ref="G56" si="13">SUM(G57:G58)</f>
        <v>73000</v>
      </c>
      <c r="H56" s="36"/>
      <c r="I56" s="36"/>
      <c r="J56" s="36"/>
      <c r="K56" s="18"/>
      <c r="L56" s="72"/>
      <c r="M56" s="2"/>
    </row>
    <row r="57" spans="1:13" x14ac:dyDescent="0.25">
      <c r="A57" s="33" t="s">
        <v>177</v>
      </c>
      <c r="B57" s="54">
        <v>32121</v>
      </c>
      <c r="C57" s="55" t="s">
        <v>16</v>
      </c>
      <c r="D57" s="137">
        <v>70000</v>
      </c>
      <c r="E57" s="185">
        <v>70000</v>
      </c>
      <c r="F57" s="137">
        <f>E57-D57</f>
        <v>0</v>
      </c>
      <c r="G57" s="114">
        <v>70000</v>
      </c>
      <c r="H57" s="31"/>
      <c r="I57" s="31"/>
      <c r="J57" s="49"/>
      <c r="K57" s="19"/>
      <c r="L57" s="72"/>
      <c r="M57" s="2"/>
    </row>
    <row r="58" spans="1:13" x14ac:dyDescent="0.25">
      <c r="A58" s="33" t="s">
        <v>178</v>
      </c>
      <c r="B58" s="54">
        <v>32123</v>
      </c>
      <c r="C58" s="55" t="s">
        <v>148</v>
      </c>
      <c r="D58" s="137">
        <v>1000</v>
      </c>
      <c r="E58" s="185">
        <v>3000</v>
      </c>
      <c r="F58" s="137">
        <f>E58-D58</f>
        <v>2000</v>
      </c>
      <c r="G58" s="114">
        <v>3000</v>
      </c>
      <c r="H58" s="31"/>
      <c r="I58" s="31"/>
      <c r="J58" s="49"/>
      <c r="K58" s="19"/>
      <c r="L58" s="72"/>
      <c r="M58" s="2"/>
    </row>
    <row r="59" spans="1:13" x14ac:dyDescent="0.25">
      <c r="A59" s="33" t="s">
        <v>19</v>
      </c>
      <c r="B59" s="34">
        <v>3213</v>
      </c>
      <c r="C59" s="35" t="s">
        <v>152</v>
      </c>
      <c r="D59" s="138">
        <f>SUM(D60:D61)</f>
        <v>20000</v>
      </c>
      <c r="E59" s="138">
        <f>SUM(E60:E61)</f>
        <v>20000</v>
      </c>
      <c r="F59" s="138">
        <f>SUM(F60:F61)</f>
        <v>0</v>
      </c>
      <c r="G59" s="113">
        <f>SUM(G60:G61)</f>
        <v>20000</v>
      </c>
      <c r="H59" s="36"/>
      <c r="I59" s="36"/>
      <c r="J59" s="36"/>
      <c r="K59" s="18"/>
      <c r="L59" s="72"/>
      <c r="M59" s="2"/>
    </row>
    <row r="60" spans="1:13" x14ac:dyDescent="0.25">
      <c r="A60" s="53" t="s">
        <v>230</v>
      </c>
      <c r="B60" s="54">
        <v>32131</v>
      </c>
      <c r="C60" s="55" t="s">
        <v>63</v>
      </c>
      <c r="D60" s="137">
        <v>10000</v>
      </c>
      <c r="E60" s="185">
        <v>10000</v>
      </c>
      <c r="F60" s="137">
        <f>E60-D60</f>
        <v>0</v>
      </c>
      <c r="G60" s="114">
        <v>10000</v>
      </c>
      <c r="H60" s="31"/>
      <c r="I60" s="31"/>
      <c r="J60" s="49"/>
      <c r="K60" s="19"/>
      <c r="L60" s="72"/>
      <c r="M60" s="2"/>
    </row>
    <row r="61" spans="1:13" x14ac:dyDescent="0.25">
      <c r="A61" s="53" t="s">
        <v>231</v>
      </c>
      <c r="B61" s="54">
        <v>32132</v>
      </c>
      <c r="C61" s="55" t="s">
        <v>104</v>
      </c>
      <c r="D61" s="137">
        <v>10000</v>
      </c>
      <c r="E61" s="185">
        <v>10000</v>
      </c>
      <c r="F61" s="137">
        <f t="shared" ref="F61:F62" si="14">E61-D61</f>
        <v>0</v>
      </c>
      <c r="G61" s="114">
        <v>10000</v>
      </c>
      <c r="H61" s="31"/>
      <c r="I61" s="31"/>
      <c r="J61" s="49"/>
      <c r="K61" s="19"/>
      <c r="L61" s="72"/>
      <c r="M61" s="2"/>
    </row>
    <row r="62" spans="1:13" x14ac:dyDescent="0.25">
      <c r="A62" s="33" t="s">
        <v>21</v>
      </c>
      <c r="B62" s="34">
        <v>32141</v>
      </c>
      <c r="C62" s="35" t="s">
        <v>99</v>
      </c>
      <c r="D62" s="138">
        <v>1000</v>
      </c>
      <c r="E62" s="269">
        <v>1000</v>
      </c>
      <c r="F62" s="138">
        <f t="shared" si="14"/>
        <v>0</v>
      </c>
      <c r="G62" s="113">
        <v>1000</v>
      </c>
      <c r="H62" s="31"/>
      <c r="I62" s="31"/>
      <c r="J62" s="49"/>
      <c r="K62" s="19"/>
      <c r="L62" s="72"/>
      <c r="M62" s="2"/>
    </row>
    <row r="63" spans="1:13" x14ac:dyDescent="0.25">
      <c r="A63" s="26"/>
      <c r="B63" s="27"/>
      <c r="C63" s="28" t="s">
        <v>18</v>
      </c>
      <c r="D63" s="139">
        <f>D64+D69+D73+D81+D78</f>
        <v>263000</v>
      </c>
      <c r="E63" s="271">
        <f>E64+E69+E73+E81+E78</f>
        <v>290000</v>
      </c>
      <c r="F63" s="139">
        <f>F64+F69+F73+F81+F78</f>
        <v>27000</v>
      </c>
      <c r="G63" s="244">
        <f>G64+G69+G73+G81+G78</f>
        <v>290000</v>
      </c>
      <c r="H63" s="29">
        <f>H64+H69+H73+H79+H81</f>
        <v>0</v>
      </c>
      <c r="I63" s="29">
        <f>I64+I69+I73+I79+I81+I80</f>
        <v>0</v>
      </c>
      <c r="J63" s="29">
        <f>J64+J69+J73+J79+J81</f>
        <v>0</v>
      </c>
      <c r="K63" s="30">
        <f>K64+K69+K73+K79+K81</f>
        <v>0</v>
      </c>
      <c r="L63" s="72"/>
      <c r="M63" s="2"/>
    </row>
    <row r="64" spans="1:13" x14ac:dyDescent="0.25">
      <c r="A64" s="33" t="s">
        <v>232</v>
      </c>
      <c r="B64" s="34">
        <v>3221</v>
      </c>
      <c r="C64" s="35" t="s">
        <v>20</v>
      </c>
      <c r="D64" s="156">
        <f t="shared" ref="D64:F64" si="15">SUM(D65:D68)</f>
        <v>13000</v>
      </c>
      <c r="E64" s="268">
        <f t="shared" si="15"/>
        <v>15000</v>
      </c>
      <c r="F64" s="156">
        <f t="shared" si="15"/>
        <v>2000</v>
      </c>
      <c r="G64" s="123">
        <f>SUM(G65:G68)</f>
        <v>15000</v>
      </c>
      <c r="H64" s="36"/>
      <c r="I64" s="36"/>
      <c r="J64" s="36"/>
      <c r="K64" s="37"/>
      <c r="L64" s="72"/>
      <c r="M64" s="2"/>
    </row>
    <row r="65" spans="1:13" ht="15.75" thickBot="1" x14ac:dyDescent="0.3">
      <c r="A65" s="210" t="s">
        <v>233</v>
      </c>
      <c r="B65" s="211">
        <v>32211</v>
      </c>
      <c r="C65" s="239" t="s">
        <v>64</v>
      </c>
      <c r="D65" s="212">
        <v>4000</v>
      </c>
      <c r="E65" s="272">
        <v>6000</v>
      </c>
      <c r="F65" s="212">
        <f>E65-D65</f>
        <v>2000</v>
      </c>
      <c r="G65" s="220">
        <v>6000</v>
      </c>
      <c r="H65" s="213"/>
      <c r="I65" s="213"/>
      <c r="J65" s="214"/>
      <c r="K65" s="176"/>
      <c r="L65" s="72"/>
      <c r="M65" s="2"/>
    </row>
    <row r="66" spans="1:13" x14ac:dyDescent="0.25">
      <c r="A66" s="116" t="s">
        <v>234</v>
      </c>
      <c r="B66" s="216">
        <v>32212</v>
      </c>
      <c r="C66" s="240" t="s">
        <v>67</v>
      </c>
      <c r="D66" s="135">
        <v>1000</v>
      </c>
      <c r="E66" s="273">
        <v>1000</v>
      </c>
      <c r="F66" s="135">
        <f t="shared" ref="F66:F68" si="16">E66-D66</f>
        <v>0</v>
      </c>
      <c r="G66" s="188">
        <v>1000</v>
      </c>
      <c r="H66" s="117"/>
      <c r="I66" s="117"/>
      <c r="J66" s="217"/>
      <c r="K66" s="218"/>
      <c r="L66" s="72"/>
      <c r="M66" s="2"/>
    </row>
    <row r="67" spans="1:13" x14ac:dyDescent="0.25">
      <c r="A67" s="26" t="s">
        <v>235</v>
      </c>
      <c r="B67" s="27">
        <v>32214</v>
      </c>
      <c r="C67" s="38" t="s">
        <v>65</v>
      </c>
      <c r="D67" s="137">
        <v>6000</v>
      </c>
      <c r="E67" s="185">
        <v>6000</v>
      </c>
      <c r="F67" s="137">
        <f t="shared" si="16"/>
        <v>0</v>
      </c>
      <c r="G67" s="114">
        <v>6000</v>
      </c>
      <c r="H67" s="31"/>
      <c r="I67" s="31"/>
      <c r="J67" s="49"/>
      <c r="K67" s="19"/>
      <c r="L67" s="72"/>
      <c r="M67" s="2"/>
    </row>
    <row r="68" spans="1:13" x14ac:dyDescent="0.25">
      <c r="A68" s="26" t="s">
        <v>236</v>
      </c>
      <c r="B68" s="27">
        <v>32219</v>
      </c>
      <c r="C68" s="38" t="s">
        <v>66</v>
      </c>
      <c r="D68" s="137">
        <v>2000</v>
      </c>
      <c r="E68" s="185">
        <v>2000</v>
      </c>
      <c r="F68" s="137">
        <f t="shared" si="16"/>
        <v>0</v>
      </c>
      <c r="G68" s="114">
        <v>2000</v>
      </c>
      <c r="H68" s="31"/>
      <c r="I68" s="31"/>
      <c r="J68" s="49"/>
      <c r="K68" s="19"/>
      <c r="L68" s="72"/>
      <c r="M68" s="2"/>
    </row>
    <row r="69" spans="1:13" x14ac:dyDescent="0.25">
      <c r="A69" s="33" t="s">
        <v>23</v>
      </c>
      <c r="B69" s="34">
        <v>3223</v>
      </c>
      <c r="C69" s="35" t="s">
        <v>22</v>
      </c>
      <c r="D69" s="138">
        <f t="shared" ref="D69:F69" si="17">SUM(D70:D72)</f>
        <v>200000</v>
      </c>
      <c r="E69" s="269">
        <f t="shared" si="17"/>
        <v>222000</v>
      </c>
      <c r="F69" s="156">
        <f t="shared" si="17"/>
        <v>22000</v>
      </c>
      <c r="G69" s="113">
        <f t="shared" ref="G69" si="18">SUM(G70:G72)</f>
        <v>222000</v>
      </c>
      <c r="H69" s="36"/>
      <c r="I69" s="36"/>
      <c r="J69" s="36"/>
      <c r="K69" s="37"/>
      <c r="L69" s="72"/>
      <c r="M69" s="2"/>
    </row>
    <row r="70" spans="1:13" x14ac:dyDescent="0.25">
      <c r="A70" s="67" t="s">
        <v>259</v>
      </c>
      <c r="B70" s="68">
        <v>32231</v>
      </c>
      <c r="C70" s="133" t="s">
        <v>68</v>
      </c>
      <c r="D70" s="136">
        <v>10000</v>
      </c>
      <c r="E70" s="208">
        <v>12000</v>
      </c>
      <c r="F70" s="136">
        <f>E70-D70</f>
        <v>2000</v>
      </c>
      <c r="G70" s="186">
        <v>12000</v>
      </c>
      <c r="H70" s="93"/>
      <c r="I70" s="93"/>
      <c r="J70" s="94"/>
      <c r="K70" s="115"/>
      <c r="L70" s="72"/>
      <c r="M70" s="2"/>
    </row>
    <row r="71" spans="1:13" x14ac:dyDescent="0.25">
      <c r="A71" s="183" t="s">
        <v>260</v>
      </c>
      <c r="B71" s="68">
        <v>32233</v>
      </c>
      <c r="C71" s="133" t="s">
        <v>69</v>
      </c>
      <c r="D71" s="136">
        <v>10000</v>
      </c>
      <c r="E71" s="208">
        <v>10000</v>
      </c>
      <c r="F71" s="136">
        <f t="shared" ref="F71:F72" si="19">E71-D71</f>
        <v>0</v>
      </c>
      <c r="G71" s="186">
        <v>10000</v>
      </c>
      <c r="H71" s="93"/>
      <c r="I71" s="93"/>
      <c r="J71" s="94"/>
      <c r="K71" s="115"/>
      <c r="L71" s="72"/>
      <c r="M71" s="2"/>
    </row>
    <row r="72" spans="1:13" x14ac:dyDescent="0.25">
      <c r="A72" s="26" t="s">
        <v>261</v>
      </c>
      <c r="B72" s="27">
        <v>32234</v>
      </c>
      <c r="C72" s="38" t="s">
        <v>70</v>
      </c>
      <c r="D72" s="137">
        <v>180000</v>
      </c>
      <c r="E72" s="185">
        <v>200000</v>
      </c>
      <c r="F72" s="136">
        <f t="shared" si="19"/>
        <v>20000</v>
      </c>
      <c r="G72" s="114">
        <v>200000</v>
      </c>
      <c r="H72" s="31"/>
      <c r="I72" s="31"/>
      <c r="J72" s="49"/>
      <c r="K72" s="50"/>
      <c r="L72" s="72"/>
      <c r="M72" s="2"/>
    </row>
    <row r="73" spans="1:13" x14ac:dyDescent="0.25">
      <c r="A73" s="33" t="s">
        <v>25</v>
      </c>
      <c r="B73" s="34">
        <v>3224</v>
      </c>
      <c r="C73" s="35" t="s">
        <v>24</v>
      </c>
      <c r="D73" s="138">
        <f t="shared" ref="D73:F73" si="20">SUM(D74:D77)</f>
        <v>10000</v>
      </c>
      <c r="E73" s="269">
        <f t="shared" si="20"/>
        <v>8000</v>
      </c>
      <c r="F73" s="138">
        <f t="shared" si="20"/>
        <v>-2000</v>
      </c>
      <c r="G73" s="113">
        <f>SUM(G74:G77)</f>
        <v>8000</v>
      </c>
      <c r="H73" s="36"/>
      <c r="I73" s="36"/>
      <c r="J73" s="36"/>
      <c r="K73" s="37"/>
      <c r="L73" s="72"/>
      <c r="M73" s="2"/>
    </row>
    <row r="74" spans="1:13" x14ac:dyDescent="0.25">
      <c r="A74" s="33" t="s">
        <v>150</v>
      </c>
      <c r="B74" s="54">
        <v>32241</v>
      </c>
      <c r="C74" s="55" t="s">
        <v>220</v>
      </c>
      <c r="D74" s="137">
        <v>3000</v>
      </c>
      <c r="E74" s="185">
        <v>1000</v>
      </c>
      <c r="F74" s="137">
        <f>E74-D74</f>
        <v>-2000</v>
      </c>
      <c r="G74" s="114">
        <v>1000</v>
      </c>
      <c r="H74" s="31"/>
      <c r="I74" s="31"/>
      <c r="J74" s="31"/>
      <c r="K74" s="32"/>
      <c r="L74" s="72"/>
      <c r="M74" s="2"/>
    </row>
    <row r="75" spans="1:13" x14ac:dyDescent="0.25">
      <c r="A75" s="26" t="s">
        <v>151</v>
      </c>
      <c r="B75" s="27">
        <v>32242</v>
      </c>
      <c r="C75" s="38" t="s">
        <v>114</v>
      </c>
      <c r="D75" s="137">
        <v>3000</v>
      </c>
      <c r="E75" s="185">
        <v>1000</v>
      </c>
      <c r="F75" s="137">
        <f t="shared" ref="F75:F77" si="21">E75-D75</f>
        <v>-2000</v>
      </c>
      <c r="G75" s="114">
        <v>1000</v>
      </c>
      <c r="H75" s="31"/>
      <c r="I75" s="31"/>
      <c r="J75" s="49"/>
      <c r="K75" s="50"/>
      <c r="L75" s="72"/>
      <c r="M75" s="2"/>
    </row>
    <row r="76" spans="1:13" x14ac:dyDescent="0.25">
      <c r="A76" s="26" t="s">
        <v>179</v>
      </c>
      <c r="B76" s="27">
        <v>32243</v>
      </c>
      <c r="C76" s="38" t="s">
        <v>115</v>
      </c>
      <c r="D76" s="137">
        <v>3000</v>
      </c>
      <c r="E76" s="185">
        <v>5000</v>
      </c>
      <c r="F76" s="137">
        <f t="shared" si="21"/>
        <v>2000</v>
      </c>
      <c r="G76" s="114">
        <v>5000</v>
      </c>
      <c r="H76" s="31"/>
      <c r="I76" s="31"/>
      <c r="J76" s="49"/>
      <c r="K76" s="50"/>
      <c r="L76" s="72"/>
      <c r="M76" s="2"/>
    </row>
    <row r="77" spans="1:13" x14ac:dyDescent="0.25">
      <c r="A77" s="26" t="s">
        <v>262</v>
      </c>
      <c r="B77" s="27">
        <v>32244</v>
      </c>
      <c r="C77" s="38" t="s">
        <v>124</v>
      </c>
      <c r="D77" s="137">
        <v>1000</v>
      </c>
      <c r="E77" s="185">
        <v>1000</v>
      </c>
      <c r="F77" s="137">
        <f t="shared" si="21"/>
        <v>0</v>
      </c>
      <c r="G77" s="114">
        <v>1000</v>
      </c>
      <c r="H77" s="31"/>
      <c r="I77" s="31"/>
      <c r="J77" s="49"/>
      <c r="K77" s="50"/>
      <c r="L77" s="72"/>
      <c r="M77" s="2"/>
    </row>
    <row r="78" spans="1:13" x14ac:dyDescent="0.25">
      <c r="A78" s="33" t="s">
        <v>26</v>
      </c>
      <c r="B78" s="34">
        <v>3225</v>
      </c>
      <c r="C78" s="35" t="s">
        <v>153</v>
      </c>
      <c r="D78" s="138">
        <f t="shared" ref="D78:F78" si="22">SUM(D79:D80)</f>
        <v>20000</v>
      </c>
      <c r="E78" s="269">
        <f t="shared" si="22"/>
        <v>15000</v>
      </c>
      <c r="F78" s="138">
        <f t="shared" si="22"/>
        <v>-5000</v>
      </c>
      <c r="G78" s="113">
        <f t="shared" ref="G78" si="23">SUM(G79:G80)</f>
        <v>15000</v>
      </c>
      <c r="H78" s="36"/>
      <c r="I78" s="36"/>
      <c r="J78" s="36"/>
      <c r="K78" s="37"/>
      <c r="L78" s="72"/>
      <c r="M78" s="2"/>
    </row>
    <row r="79" spans="1:13" x14ac:dyDescent="0.25">
      <c r="A79" s="53" t="s">
        <v>180</v>
      </c>
      <c r="B79" s="54">
        <v>32251</v>
      </c>
      <c r="C79" s="55" t="s">
        <v>154</v>
      </c>
      <c r="D79" s="137">
        <v>10000</v>
      </c>
      <c r="E79" s="185">
        <v>5000</v>
      </c>
      <c r="F79" s="137">
        <f>E79-D79</f>
        <v>-5000</v>
      </c>
      <c r="G79" s="114">
        <v>5000</v>
      </c>
      <c r="H79" s="31"/>
      <c r="I79" s="31"/>
      <c r="J79" s="49"/>
      <c r="K79" s="50"/>
      <c r="L79" s="72"/>
      <c r="M79" s="2"/>
    </row>
    <row r="80" spans="1:13" x14ac:dyDescent="0.25">
      <c r="A80" s="53" t="s">
        <v>181</v>
      </c>
      <c r="B80" s="54">
        <v>32252</v>
      </c>
      <c r="C80" s="55" t="s">
        <v>143</v>
      </c>
      <c r="D80" s="137">
        <v>10000</v>
      </c>
      <c r="E80" s="185">
        <v>10000</v>
      </c>
      <c r="F80" s="137">
        <f t="shared" ref="F80:F81" si="24">E80-D80</f>
        <v>0</v>
      </c>
      <c r="G80" s="114">
        <v>10000</v>
      </c>
      <c r="H80" s="31"/>
      <c r="I80" s="31"/>
      <c r="J80" s="49"/>
      <c r="K80" s="50"/>
      <c r="L80" s="72"/>
      <c r="M80" s="2"/>
    </row>
    <row r="81" spans="1:13" ht="15" customHeight="1" x14ac:dyDescent="0.25">
      <c r="A81" s="33" t="s">
        <v>182</v>
      </c>
      <c r="B81" s="34">
        <v>32271</v>
      </c>
      <c r="C81" s="134" t="s">
        <v>27</v>
      </c>
      <c r="D81" s="138">
        <v>20000</v>
      </c>
      <c r="E81" s="269">
        <v>30000</v>
      </c>
      <c r="F81" s="137">
        <f t="shared" si="24"/>
        <v>10000</v>
      </c>
      <c r="G81" s="113">
        <v>30000</v>
      </c>
      <c r="H81" s="31"/>
      <c r="I81" s="31"/>
      <c r="J81" s="49"/>
      <c r="K81" s="50"/>
      <c r="L81" s="72"/>
      <c r="M81" s="2"/>
    </row>
    <row r="82" spans="1:13" x14ac:dyDescent="0.25">
      <c r="A82" s="26"/>
      <c r="B82" s="27"/>
      <c r="C82" s="28" t="s">
        <v>28</v>
      </c>
      <c r="D82" s="139">
        <f t="shared" ref="D82:F82" si="25">D83+D88+D93+D98+D107+D110+D117+D103+D116</f>
        <v>451500</v>
      </c>
      <c r="E82" s="271">
        <f t="shared" si="25"/>
        <v>469500</v>
      </c>
      <c r="F82" s="139">
        <f t="shared" si="25"/>
        <v>18000</v>
      </c>
      <c r="G82" s="244">
        <f>G83+G88+G93+G98+G107+G110+G117+G103+G116</f>
        <v>469500</v>
      </c>
      <c r="H82" s="29">
        <f>H83+H88+H93+H98+H107+H110+H117+H103</f>
        <v>0</v>
      </c>
      <c r="I82" s="29">
        <f>I83+I88+I93+I98+I107+I110+I117+I103</f>
        <v>0</v>
      </c>
      <c r="J82" s="29">
        <f>J83+J88+J93+J98+J107+J110+J117+J103</f>
        <v>0</v>
      </c>
      <c r="K82" s="30">
        <f>K83+K88+K93+K98+K107+K110+K117+K103</f>
        <v>0</v>
      </c>
      <c r="L82" s="72"/>
      <c r="M82" s="2"/>
    </row>
    <row r="83" spans="1:13" x14ac:dyDescent="0.25">
      <c r="A83" s="121" t="s">
        <v>183</v>
      </c>
      <c r="B83" s="122">
        <v>3231</v>
      </c>
      <c r="C83" s="151" t="s">
        <v>46</v>
      </c>
      <c r="D83" s="156">
        <f t="shared" ref="D83:K83" si="26">SUM(D84:D87)</f>
        <v>20000</v>
      </c>
      <c r="E83" s="268">
        <f t="shared" ref="E83:F83" si="27">SUM(E84:E87)</f>
        <v>20000</v>
      </c>
      <c r="F83" s="156">
        <f t="shared" si="27"/>
        <v>0</v>
      </c>
      <c r="G83" s="123">
        <f t="shared" si="26"/>
        <v>20000</v>
      </c>
      <c r="H83" s="202">
        <f t="shared" si="26"/>
        <v>0</v>
      </c>
      <c r="I83" s="202">
        <f t="shared" si="26"/>
        <v>0</v>
      </c>
      <c r="J83" s="202">
        <f t="shared" si="26"/>
        <v>0</v>
      </c>
      <c r="K83" s="203">
        <f t="shared" si="26"/>
        <v>0</v>
      </c>
      <c r="L83" s="72"/>
      <c r="M83" s="2"/>
    </row>
    <row r="84" spans="1:13" x14ac:dyDescent="0.25">
      <c r="A84" s="26" t="s">
        <v>263</v>
      </c>
      <c r="B84" s="27">
        <v>32311</v>
      </c>
      <c r="C84" s="38" t="s">
        <v>71</v>
      </c>
      <c r="D84" s="137">
        <v>12000</v>
      </c>
      <c r="E84" s="185">
        <v>12000</v>
      </c>
      <c r="F84" s="137">
        <f>E84-D84</f>
        <v>0</v>
      </c>
      <c r="G84" s="114">
        <v>12000</v>
      </c>
      <c r="H84" s="31"/>
      <c r="I84" s="31"/>
      <c r="J84" s="49"/>
      <c r="K84" s="50"/>
      <c r="L84" s="72"/>
      <c r="M84" s="2"/>
    </row>
    <row r="85" spans="1:13" x14ac:dyDescent="0.25">
      <c r="A85" s="26" t="s">
        <v>264</v>
      </c>
      <c r="B85" s="27">
        <v>32312</v>
      </c>
      <c r="C85" s="38" t="s">
        <v>223</v>
      </c>
      <c r="D85" s="137">
        <v>4000</v>
      </c>
      <c r="E85" s="185">
        <v>4000</v>
      </c>
      <c r="F85" s="137">
        <f t="shared" ref="F85:F87" si="28">E85-D85</f>
        <v>0</v>
      </c>
      <c r="G85" s="114">
        <v>4000</v>
      </c>
      <c r="H85" s="31"/>
      <c r="I85" s="31"/>
      <c r="J85" s="49"/>
      <c r="K85" s="50"/>
      <c r="L85" s="72"/>
      <c r="M85" s="2"/>
    </row>
    <row r="86" spans="1:13" x14ac:dyDescent="0.25">
      <c r="A86" s="26" t="s">
        <v>265</v>
      </c>
      <c r="B86" s="27">
        <v>32313</v>
      </c>
      <c r="C86" s="38" t="s">
        <v>72</v>
      </c>
      <c r="D86" s="137">
        <v>1000</v>
      </c>
      <c r="E86" s="185">
        <v>1000</v>
      </c>
      <c r="F86" s="137">
        <f t="shared" si="28"/>
        <v>0</v>
      </c>
      <c r="G86" s="114">
        <v>1000</v>
      </c>
      <c r="H86" s="31"/>
      <c r="I86" s="31"/>
      <c r="J86" s="49"/>
      <c r="K86" s="50"/>
      <c r="L86" s="72"/>
      <c r="M86" s="2"/>
    </row>
    <row r="87" spans="1:13" x14ac:dyDescent="0.25">
      <c r="A87" s="26" t="s">
        <v>266</v>
      </c>
      <c r="B87" s="27">
        <v>32319</v>
      </c>
      <c r="C87" s="38" t="s">
        <v>73</v>
      </c>
      <c r="D87" s="137">
        <v>3000</v>
      </c>
      <c r="E87" s="185">
        <v>3000</v>
      </c>
      <c r="F87" s="137">
        <f t="shared" si="28"/>
        <v>0</v>
      </c>
      <c r="G87" s="114">
        <v>3000</v>
      </c>
      <c r="H87" s="31"/>
      <c r="I87" s="31"/>
      <c r="J87" s="49"/>
      <c r="K87" s="50"/>
      <c r="L87" s="72"/>
      <c r="M87" s="2"/>
    </row>
    <row r="88" spans="1:13" x14ac:dyDescent="0.25">
      <c r="A88" s="33" t="s">
        <v>184</v>
      </c>
      <c r="B88" s="34">
        <v>3232</v>
      </c>
      <c r="C88" s="35" t="s">
        <v>29</v>
      </c>
      <c r="D88" s="138">
        <f t="shared" ref="D88:F88" si="29">SUM(D89:D92)</f>
        <v>106000</v>
      </c>
      <c r="E88" s="269">
        <f t="shared" si="29"/>
        <v>101000</v>
      </c>
      <c r="F88" s="138">
        <f t="shared" si="29"/>
        <v>-5000</v>
      </c>
      <c r="G88" s="113">
        <f t="shared" ref="G88:K88" si="30">SUM(G89:G92)</f>
        <v>101000</v>
      </c>
      <c r="H88" s="36">
        <f t="shared" si="30"/>
        <v>0</v>
      </c>
      <c r="I88" s="36">
        <f t="shared" si="30"/>
        <v>0</v>
      </c>
      <c r="J88" s="36">
        <f t="shared" si="30"/>
        <v>0</v>
      </c>
      <c r="K88" s="37">
        <f t="shared" si="30"/>
        <v>0</v>
      </c>
      <c r="L88" s="72"/>
      <c r="M88" s="2"/>
    </row>
    <row r="89" spans="1:13" x14ac:dyDescent="0.25">
      <c r="A89" s="53" t="s">
        <v>185</v>
      </c>
      <c r="B89" s="54">
        <v>32321</v>
      </c>
      <c r="C89" s="55" t="s">
        <v>121</v>
      </c>
      <c r="D89" s="137">
        <v>10000</v>
      </c>
      <c r="E89" s="185">
        <v>5000</v>
      </c>
      <c r="F89" s="137">
        <f>E89-D89</f>
        <v>-5000</v>
      </c>
      <c r="G89" s="114">
        <v>5000</v>
      </c>
      <c r="H89" s="31"/>
      <c r="I89" s="31"/>
      <c r="J89" s="31"/>
      <c r="K89" s="32"/>
      <c r="L89" s="72"/>
      <c r="M89" s="2"/>
    </row>
    <row r="90" spans="1:13" x14ac:dyDescent="0.25">
      <c r="A90" s="26" t="s">
        <v>186</v>
      </c>
      <c r="B90" s="27">
        <v>32322</v>
      </c>
      <c r="C90" s="38" t="s">
        <v>74</v>
      </c>
      <c r="D90" s="137">
        <v>15000</v>
      </c>
      <c r="E90" s="185">
        <v>15000</v>
      </c>
      <c r="F90" s="137">
        <f t="shared" ref="F90:F92" si="31">E90-D90</f>
        <v>0</v>
      </c>
      <c r="G90" s="114">
        <v>15000</v>
      </c>
      <c r="H90" s="31"/>
      <c r="I90" s="31"/>
      <c r="J90" s="49"/>
      <c r="K90" s="50"/>
      <c r="L90" s="72"/>
      <c r="M90" s="2"/>
    </row>
    <row r="91" spans="1:13" x14ac:dyDescent="0.25">
      <c r="A91" s="26" t="s">
        <v>187</v>
      </c>
      <c r="B91" s="27">
        <v>32323</v>
      </c>
      <c r="C91" s="38" t="s">
        <v>75</v>
      </c>
      <c r="D91" s="137">
        <v>80000</v>
      </c>
      <c r="E91" s="185">
        <v>80000</v>
      </c>
      <c r="F91" s="137">
        <f t="shared" si="31"/>
        <v>0</v>
      </c>
      <c r="G91" s="114">
        <v>80000</v>
      </c>
      <c r="H91" s="31"/>
      <c r="I91" s="31"/>
      <c r="J91" s="49"/>
      <c r="K91" s="50"/>
      <c r="L91" s="72"/>
      <c r="M91" s="2"/>
    </row>
    <row r="92" spans="1:13" x14ac:dyDescent="0.25">
      <c r="A92" s="26" t="s">
        <v>188</v>
      </c>
      <c r="B92" s="27">
        <v>32329</v>
      </c>
      <c r="C92" s="38" t="s">
        <v>76</v>
      </c>
      <c r="D92" s="137">
        <v>1000</v>
      </c>
      <c r="E92" s="185">
        <v>1000</v>
      </c>
      <c r="F92" s="137">
        <f t="shared" si="31"/>
        <v>0</v>
      </c>
      <c r="G92" s="114">
        <v>1000</v>
      </c>
      <c r="H92" s="31"/>
      <c r="I92" s="31"/>
      <c r="J92" s="49"/>
      <c r="K92" s="50"/>
      <c r="L92" s="72"/>
      <c r="M92" s="2"/>
    </row>
    <row r="93" spans="1:13" x14ac:dyDescent="0.25">
      <c r="A93" s="33" t="s">
        <v>189</v>
      </c>
      <c r="B93" s="34">
        <v>3233</v>
      </c>
      <c r="C93" s="35" t="s">
        <v>30</v>
      </c>
      <c r="D93" s="138">
        <f t="shared" ref="D93:F93" si="32">SUM(D94:D97)</f>
        <v>10000</v>
      </c>
      <c r="E93" s="269">
        <f t="shared" si="32"/>
        <v>8000</v>
      </c>
      <c r="F93" s="138">
        <f t="shared" si="32"/>
        <v>-2000</v>
      </c>
      <c r="G93" s="113">
        <f t="shared" ref="G93:K93" si="33">SUM(G94:G97)</f>
        <v>8000</v>
      </c>
      <c r="H93" s="36">
        <f t="shared" si="33"/>
        <v>0</v>
      </c>
      <c r="I93" s="36">
        <f t="shared" si="33"/>
        <v>0</v>
      </c>
      <c r="J93" s="36">
        <f t="shared" si="33"/>
        <v>0</v>
      </c>
      <c r="K93" s="37">
        <f t="shared" si="33"/>
        <v>0</v>
      </c>
      <c r="L93" s="72"/>
      <c r="M93" s="2"/>
    </row>
    <row r="94" spans="1:13" x14ac:dyDescent="0.25">
      <c r="A94" s="26" t="s">
        <v>190</v>
      </c>
      <c r="B94" s="27">
        <v>32331</v>
      </c>
      <c r="C94" s="38" t="s">
        <v>77</v>
      </c>
      <c r="D94" s="137">
        <v>3000</v>
      </c>
      <c r="E94" s="185">
        <v>3000</v>
      </c>
      <c r="F94" s="137">
        <f>E94-D94</f>
        <v>0</v>
      </c>
      <c r="G94" s="114">
        <v>3000</v>
      </c>
      <c r="H94" s="31"/>
      <c r="I94" s="31"/>
      <c r="J94" s="49"/>
      <c r="K94" s="19"/>
      <c r="L94" s="72"/>
      <c r="M94" s="2"/>
    </row>
    <row r="95" spans="1:13" x14ac:dyDescent="0.25">
      <c r="A95" s="26" t="s">
        <v>191</v>
      </c>
      <c r="B95" s="27">
        <v>32332</v>
      </c>
      <c r="C95" s="38" t="s">
        <v>78</v>
      </c>
      <c r="D95" s="137">
        <v>3000</v>
      </c>
      <c r="E95" s="185">
        <v>1000</v>
      </c>
      <c r="F95" s="137">
        <f t="shared" ref="F95:F97" si="34">E95-D95</f>
        <v>-2000</v>
      </c>
      <c r="G95" s="114">
        <v>1000</v>
      </c>
      <c r="H95" s="31"/>
      <c r="I95" s="31"/>
      <c r="J95" s="49"/>
      <c r="K95" s="50"/>
      <c r="L95" s="72"/>
      <c r="M95" s="2"/>
    </row>
    <row r="96" spans="1:13" x14ac:dyDescent="0.25">
      <c r="A96" s="26" t="s">
        <v>192</v>
      </c>
      <c r="B96" s="27">
        <v>32334</v>
      </c>
      <c r="C96" s="38" t="s">
        <v>168</v>
      </c>
      <c r="D96" s="137">
        <v>3000</v>
      </c>
      <c r="E96" s="185">
        <v>3000</v>
      </c>
      <c r="F96" s="137">
        <f t="shared" si="34"/>
        <v>0</v>
      </c>
      <c r="G96" s="114">
        <v>3000</v>
      </c>
      <c r="H96" s="31"/>
      <c r="I96" s="31"/>
      <c r="J96" s="49"/>
      <c r="K96" s="50"/>
      <c r="L96" s="72"/>
      <c r="M96" s="2"/>
    </row>
    <row r="97" spans="1:13" x14ac:dyDescent="0.25">
      <c r="A97" s="26" t="s">
        <v>193</v>
      </c>
      <c r="B97" s="27">
        <v>32339</v>
      </c>
      <c r="C97" s="38" t="s">
        <v>122</v>
      </c>
      <c r="D97" s="137">
        <v>1000</v>
      </c>
      <c r="E97" s="185">
        <v>1000</v>
      </c>
      <c r="F97" s="137">
        <f t="shared" si="34"/>
        <v>0</v>
      </c>
      <c r="G97" s="114">
        <v>1000</v>
      </c>
      <c r="H97" s="31"/>
      <c r="I97" s="31"/>
      <c r="J97" s="49"/>
      <c r="K97" s="50"/>
      <c r="L97" s="72"/>
      <c r="M97" s="2"/>
    </row>
    <row r="98" spans="1:13" x14ac:dyDescent="0.25">
      <c r="A98" s="33" t="s">
        <v>194</v>
      </c>
      <c r="B98" s="34">
        <v>3234</v>
      </c>
      <c r="C98" s="35" t="s">
        <v>31</v>
      </c>
      <c r="D98" s="138">
        <f>SUM(D99:D102)</f>
        <v>12000</v>
      </c>
      <c r="E98" s="269">
        <f>SUM(E99:E102)</f>
        <v>12000</v>
      </c>
      <c r="F98" s="138">
        <f>SUM(F99:F102)</f>
        <v>0</v>
      </c>
      <c r="G98" s="113">
        <f t="shared" ref="G98:K98" si="35">SUM(G99:G102)</f>
        <v>12000</v>
      </c>
      <c r="H98" s="36">
        <f t="shared" si="35"/>
        <v>0</v>
      </c>
      <c r="I98" s="36">
        <f t="shared" si="35"/>
        <v>0</v>
      </c>
      <c r="J98" s="36">
        <f t="shared" si="35"/>
        <v>0</v>
      </c>
      <c r="K98" s="37">
        <f t="shared" si="35"/>
        <v>0</v>
      </c>
      <c r="L98" s="72"/>
      <c r="M98" s="2"/>
    </row>
    <row r="99" spans="1:13" ht="15.75" thickBot="1" x14ac:dyDescent="0.3">
      <c r="A99" s="67" t="s">
        <v>195</v>
      </c>
      <c r="B99" s="211">
        <v>32341</v>
      </c>
      <c r="C99" s="239" t="s">
        <v>79</v>
      </c>
      <c r="D99" s="212">
        <v>4000</v>
      </c>
      <c r="E99" s="272">
        <v>4000</v>
      </c>
      <c r="F99" s="212">
        <f>E99-D99</f>
        <v>0</v>
      </c>
      <c r="G99" s="220">
        <v>4000</v>
      </c>
      <c r="H99" s="213"/>
      <c r="I99" s="213"/>
      <c r="J99" s="214"/>
      <c r="K99" s="293"/>
      <c r="L99" s="72"/>
      <c r="M99" s="2"/>
    </row>
    <row r="100" spans="1:13" x14ac:dyDescent="0.25">
      <c r="A100" s="26" t="s">
        <v>196</v>
      </c>
      <c r="B100" s="68">
        <v>32342</v>
      </c>
      <c r="C100" s="133" t="s">
        <v>80</v>
      </c>
      <c r="D100" s="136">
        <v>5000</v>
      </c>
      <c r="E100" s="208">
        <v>5000</v>
      </c>
      <c r="F100" s="135">
        <f>E100-D100</f>
        <v>0</v>
      </c>
      <c r="G100" s="186">
        <v>5000</v>
      </c>
      <c r="H100" s="93"/>
      <c r="I100" s="93"/>
      <c r="J100" s="94"/>
      <c r="K100" s="95"/>
      <c r="L100" s="72"/>
      <c r="M100" s="2"/>
    </row>
    <row r="101" spans="1:13" x14ac:dyDescent="0.25">
      <c r="A101" s="26" t="s">
        <v>197</v>
      </c>
      <c r="B101" s="27">
        <v>32343</v>
      </c>
      <c r="C101" s="38" t="s">
        <v>224</v>
      </c>
      <c r="D101" s="137">
        <v>2000</v>
      </c>
      <c r="E101" s="185">
        <v>2000</v>
      </c>
      <c r="F101" s="137">
        <f t="shared" ref="F101:F102" si="36">E101-D101</f>
        <v>0</v>
      </c>
      <c r="G101" s="114">
        <v>2000</v>
      </c>
      <c r="H101" s="31"/>
      <c r="I101" s="31"/>
      <c r="J101" s="49"/>
      <c r="K101" s="50"/>
      <c r="L101" s="72"/>
      <c r="M101" s="2"/>
    </row>
    <row r="102" spans="1:13" x14ac:dyDescent="0.25">
      <c r="A102" s="26" t="s">
        <v>237</v>
      </c>
      <c r="B102" s="27">
        <v>32349</v>
      </c>
      <c r="C102" s="38" t="s">
        <v>125</v>
      </c>
      <c r="D102" s="137">
        <v>1000</v>
      </c>
      <c r="E102" s="185">
        <v>1000</v>
      </c>
      <c r="F102" s="137">
        <f t="shared" si="36"/>
        <v>0</v>
      </c>
      <c r="G102" s="114">
        <v>1000</v>
      </c>
      <c r="H102" s="31"/>
      <c r="I102" s="31"/>
      <c r="J102" s="49"/>
      <c r="K102" s="50"/>
      <c r="L102" s="72"/>
      <c r="M102" s="2"/>
    </row>
    <row r="103" spans="1:13" x14ac:dyDescent="0.25">
      <c r="A103" s="33" t="s">
        <v>198</v>
      </c>
      <c r="B103" s="34">
        <v>3535</v>
      </c>
      <c r="C103" s="35" t="s">
        <v>158</v>
      </c>
      <c r="D103" s="138">
        <f>SUM(D104:D106)</f>
        <v>9000</v>
      </c>
      <c r="E103" s="269">
        <f>SUM(E104:E106)</f>
        <v>10000</v>
      </c>
      <c r="F103" s="138">
        <f>SUM(F104:F106)</f>
        <v>1000</v>
      </c>
      <c r="G103" s="113">
        <f t="shared" ref="G103:K103" si="37">SUM(G104:G106)</f>
        <v>10000</v>
      </c>
      <c r="H103" s="36">
        <f t="shared" si="37"/>
        <v>0</v>
      </c>
      <c r="I103" s="36">
        <f t="shared" si="37"/>
        <v>0</v>
      </c>
      <c r="J103" s="36">
        <f t="shared" si="37"/>
        <v>0</v>
      </c>
      <c r="K103" s="37">
        <f t="shared" si="37"/>
        <v>0</v>
      </c>
      <c r="L103" s="72"/>
      <c r="M103" s="2"/>
    </row>
    <row r="104" spans="1:13" x14ac:dyDescent="0.25">
      <c r="A104" s="53" t="s">
        <v>199</v>
      </c>
      <c r="B104" s="54">
        <v>32353</v>
      </c>
      <c r="C104" s="55" t="s">
        <v>123</v>
      </c>
      <c r="D104" s="137">
        <v>1000</v>
      </c>
      <c r="E104" s="185">
        <v>1000</v>
      </c>
      <c r="F104" s="137">
        <f>E104-D104</f>
        <v>0</v>
      </c>
      <c r="G104" s="114">
        <v>1000</v>
      </c>
      <c r="H104" s="31"/>
      <c r="I104" s="31"/>
      <c r="J104" s="49"/>
      <c r="K104" s="50"/>
      <c r="L104" s="72"/>
      <c r="M104" s="2"/>
    </row>
    <row r="105" spans="1:13" x14ac:dyDescent="0.25">
      <c r="A105" s="53" t="s">
        <v>200</v>
      </c>
      <c r="B105" s="54">
        <v>32354</v>
      </c>
      <c r="C105" s="55" t="s">
        <v>212</v>
      </c>
      <c r="D105" s="137">
        <v>1000</v>
      </c>
      <c r="E105" s="185">
        <v>2000</v>
      </c>
      <c r="F105" s="137">
        <f t="shared" ref="F105:F106" si="38">E105-D105</f>
        <v>1000</v>
      </c>
      <c r="G105" s="114">
        <v>2000</v>
      </c>
      <c r="H105" s="31"/>
      <c r="I105" s="31"/>
      <c r="J105" s="49"/>
      <c r="K105" s="50"/>
      <c r="L105" s="72"/>
      <c r="M105" s="2"/>
    </row>
    <row r="106" spans="1:13" x14ac:dyDescent="0.25">
      <c r="A106" s="53" t="s">
        <v>238</v>
      </c>
      <c r="B106" s="54">
        <v>32355</v>
      </c>
      <c r="C106" s="55" t="s">
        <v>159</v>
      </c>
      <c r="D106" s="137">
        <v>7000</v>
      </c>
      <c r="E106" s="185">
        <v>7000</v>
      </c>
      <c r="F106" s="137">
        <f t="shared" si="38"/>
        <v>0</v>
      </c>
      <c r="G106" s="114">
        <v>7000</v>
      </c>
      <c r="H106" s="31"/>
      <c r="I106" s="31"/>
      <c r="J106" s="49"/>
      <c r="K106" s="50"/>
      <c r="L106" s="72"/>
      <c r="M106" s="2"/>
    </row>
    <row r="107" spans="1:13" x14ac:dyDescent="0.25">
      <c r="A107" s="33" t="s">
        <v>201</v>
      </c>
      <c r="B107" s="34">
        <v>3236</v>
      </c>
      <c r="C107" s="35" t="s">
        <v>32</v>
      </c>
      <c r="D107" s="138">
        <f>D108+D109</f>
        <v>2500</v>
      </c>
      <c r="E107" s="269">
        <f>E108+E109</f>
        <v>2500</v>
      </c>
      <c r="F107" s="138">
        <f>F108+F109</f>
        <v>0</v>
      </c>
      <c r="G107" s="113">
        <f t="shared" ref="G107:K107" si="39">G108+G109</f>
        <v>2500</v>
      </c>
      <c r="H107" s="36">
        <f t="shared" si="39"/>
        <v>0</v>
      </c>
      <c r="I107" s="36">
        <f t="shared" si="39"/>
        <v>0</v>
      </c>
      <c r="J107" s="36">
        <f t="shared" si="39"/>
        <v>0</v>
      </c>
      <c r="K107" s="37">
        <f t="shared" si="39"/>
        <v>0</v>
      </c>
      <c r="L107" s="72"/>
      <c r="M107" s="2"/>
    </row>
    <row r="108" spans="1:13" x14ac:dyDescent="0.25">
      <c r="A108" s="67" t="s">
        <v>202</v>
      </c>
      <c r="B108" s="68">
        <v>32361</v>
      </c>
      <c r="C108" s="133" t="s">
        <v>81</v>
      </c>
      <c r="D108" s="136">
        <v>500</v>
      </c>
      <c r="E108" s="208">
        <v>500</v>
      </c>
      <c r="F108" s="136">
        <f>E108-D108</f>
        <v>0</v>
      </c>
      <c r="G108" s="186">
        <v>500</v>
      </c>
      <c r="H108" s="93"/>
      <c r="I108" s="93"/>
      <c r="J108" s="94"/>
      <c r="K108" s="95"/>
      <c r="L108" s="72"/>
      <c r="M108" s="2"/>
    </row>
    <row r="109" spans="1:13" x14ac:dyDescent="0.25">
      <c r="A109" s="26" t="s">
        <v>203</v>
      </c>
      <c r="B109" s="27">
        <v>32369</v>
      </c>
      <c r="C109" s="219" t="s">
        <v>221</v>
      </c>
      <c r="D109" s="137">
        <v>2000</v>
      </c>
      <c r="E109" s="185">
        <v>2000</v>
      </c>
      <c r="F109" s="136">
        <f>E109-D109</f>
        <v>0</v>
      </c>
      <c r="G109" s="114">
        <v>2000</v>
      </c>
      <c r="H109" s="31"/>
      <c r="I109" s="31"/>
      <c r="J109" s="49"/>
      <c r="K109" s="50"/>
      <c r="L109" s="72"/>
      <c r="M109" s="2"/>
    </row>
    <row r="110" spans="1:13" x14ac:dyDescent="0.25">
      <c r="A110" s="33" t="s">
        <v>204</v>
      </c>
      <c r="B110" s="34">
        <v>3237</v>
      </c>
      <c r="C110" s="35" t="s">
        <v>33</v>
      </c>
      <c r="D110" s="138">
        <f>SUM(D111:D115)</f>
        <v>228000</v>
      </c>
      <c r="E110" s="269">
        <f>SUM(E111:E115)</f>
        <v>253000</v>
      </c>
      <c r="F110" s="138">
        <f>SUM(F111:F115)</f>
        <v>25000</v>
      </c>
      <c r="G110" s="113">
        <f>SUM(G111:G115)</f>
        <v>253000</v>
      </c>
      <c r="H110" s="36">
        <f t="shared" ref="H110:K110" si="40">SUM(H111:H114)</f>
        <v>0</v>
      </c>
      <c r="I110" s="36">
        <f t="shared" si="40"/>
        <v>0</v>
      </c>
      <c r="J110" s="36">
        <f t="shared" si="40"/>
        <v>0</v>
      </c>
      <c r="K110" s="37">
        <f t="shared" si="40"/>
        <v>0</v>
      </c>
      <c r="L110" s="72"/>
      <c r="M110" s="2"/>
    </row>
    <row r="111" spans="1:13" x14ac:dyDescent="0.25">
      <c r="A111" s="26" t="s">
        <v>205</v>
      </c>
      <c r="B111" s="27">
        <v>32372</v>
      </c>
      <c r="C111" s="38" t="s">
        <v>82</v>
      </c>
      <c r="D111" s="137">
        <v>220000</v>
      </c>
      <c r="E111" s="185">
        <v>220000</v>
      </c>
      <c r="F111" s="137">
        <f>E111-D111</f>
        <v>0</v>
      </c>
      <c r="G111" s="114">
        <v>220000</v>
      </c>
      <c r="H111" s="31"/>
      <c r="I111" s="31"/>
      <c r="J111" s="49"/>
      <c r="K111" s="50"/>
      <c r="L111" s="72"/>
      <c r="M111" s="2"/>
    </row>
    <row r="112" spans="1:13" x14ac:dyDescent="0.25">
      <c r="A112" s="26" t="s">
        <v>206</v>
      </c>
      <c r="B112" s="27">
        <v>32373</v>
      </c>
      <c r="C112" s="38" t="s">
        <v>83</v>
      </c>
      <c r="D112" s="137">
        <v>5000</v>
      </c>
      <c r="E112" s="185">
        <v>30000</v>
      </c>
      <c r="F112" s="137">
        <f t="shared" ref="F112:F116" si="41">E112-D112</f>
        <v>25000</v>
      </c>
      <c r="G112" s="114">
        <v>30000</v>
      </c>
      <c r="H112" s="31"/>
      <c r="I112" s="31"/>
      <c r="J112" s="49"/>
      <c r="K112" s="50"/>
      <c r="L112" s="72"/>
      <c r="M112" s="2"/>
    </row>
    <row r="113" spans="1:13" x14ac:dyDescent="0.25">
      <c r="A113" s="26" t="s">
        <v>267</v>
      </c>
      <c r="B113" s="27">
        <v>32375</v>
      </c>
      <c r="C113" s="38" t="s">
        <v>169</v>
      </c>
      <c r="D113" s="137">
        <v>1000</v>
      </c>
      <c r="E113" s="185">
        <v>1000</v>
      </c>
      <c r="F113" s="137">
        <f t="shared" si="41"/>
        <v>0</v>
      </c>
      <c r="G113" s="114">
        <v>1000</v>
      </c>
      <c r="H113" s="31"/>
      <c r="I113" s="31"/>
      <c r="J113" s="49"/>
      <c r="K113" s="50"/>
      <c r="L113" s="72"/>
      <c r="M113" s="2"/>
    </row>
    <row r="114" spans="1:13" x14ac:dyDescent="0.25">
      <c r="A114" s="26" t="s">
        <v>268</v>
      </c>
      <c r="B114" s="27">
        <v>32376</v>
      </c>
      <c r="C114" s="38" t="s">
        <v>126</v>
      </c>
      <c r="D114" s="137">
        <v>1000</v>
      </c>
      <c r="E114" s="185">
        <v>1000</v>
      </c>
      <c r="F114" s="137">
        <f t="shared" si="41"/>
        <v>0</v>
      </c>
      <c r="G114" s="114">
        <v>1000</v>
      </c>
      <c r="H114" s="31"/>
      <c r="I114" s="31"/>
      <c r="J114" s="49"/>
      <c r="K114" s="50"/>
      <c r="L114" s="72"/>
      <c r="M114" s="2"/>
    </row>
    <row r="115" spans="1:13" x14ac:dyDescent="0.25">
      <c r="A115" s="26" t="s">
        <v>269</v>
      </c>
      <c r="B115" s="27">
        <v>32379</v>
      </c>
      <c r="C115" s="38" t="s">
        <v>162</v>
      </c>
      <c r="D115" s="137">
        <v>1000</v>
      </c>
      <c r="E115" s="185">
        <v>1000</v>
      </c>
      <c r="F115" s="137">
        <f t="shared" si="41"/>
        <v>0</v>
      </c>
      <c r="G115" s="114">
        <v>1000</v>
      </c>
      <c r="H115" s="31"/>
      <c r="I115" s="31"/>
      <c r="J115" s="49"/>
      <c r="K115" s="50"/>
      <c r="L115" s="72"/>
      <c r="M115" s="2"/>
    </row>
    <row r="116" spans="1:13" x14ac:dyDescent="0.25">
      <c r="A116" s="33" t="s">
        <v>50</v>
      </c>
      <c r="B116" s="34">
        <v>32389</v>
      </c>
      <c r="C116" s="35" t="s">
        <v>213</v>
      </c>
      <c r="D116" s="138">
        <v>25000</v>
      </c>
      <c r="E116" s="269">
        <v>25000</v>
      </c>
      <c r="F116" s="137">
        <f t="shared" si="41"/>
        <v>0</v>
      </c>
      <c r="G116" s="113">
        <v>25000</v>
      </c>
      <c r="H116" s="36"/>
      <c r="I116" s="36"/>
      <c r="J116" s="56"/>
      <c r="K116" s="57"/>
      <c r="L116" s="72"/>
      <c r="M116" s="2"/>
    </row>
    <row r="117" spans="1:13" x14ac:dyDescent="0.25">
      <c r="A117" s="33" t="s">
        <v>270</v>
      </c>
      <c r="B117" s="34">
        <v>3239</v>
      </c>
      <c r="C117" s="35" t="s">
        <v>34</v>
      </c>
      <c r="D117" s="138">
        <f>SUM(D118:D121)</f>
        <v>39000</v>
      </c>
      <c r="E117" s="269">
        <f>SUM(E118:E121)</f>
        <v>38000</v>
      </c>
      <c r="F117" s="138">
        <f>SUM(F118:F121)</f>
        <v>-1000</v>
      </c>
      <c r="G117" s="113">
        <f t="shared" ref="G117:K117" si="42">SUM(G118:G121)</f>
        <v>38000</v>
      </c>
      <c r="H117" s="36">
        <f t="shared" si="42"/>
        <v>0</v>
      </c>
      <c r="I117" s="36">
        <f t="shared" si="42"/>
        <v>0</v>
      </c>
      <c r="J117" s="36">
        <f t="shared" si="42"/>
        <v>0</v>
      </c>
      <c r="K117" s="37">
        <f t="shared" si="42"/>
        <v>0</v>
      </c>
      <c r="L117" s="72"/>
      <c r="M117" s="2"/>
    </row>
    <row r="118" spans="1:13" x14ac:dyDescent="0.25">
      <c r="A118" s="53" t="s">
        <v>271</v>
      </c>
      <c r="B118" s="54">
        <v>32391</v>
      </c>
      <c r="C118" s="55" t="s">
        <v>101</v>
      </c>
      <c r="D118" s="137">
        <v>2000</v>
      </c>
      <c r="E118" s="185">
        <v>1000</v>
      </c>
      <c r="F118" s="137">
        <f>E118-D118</f>
        <v>-1000</v>
      </c>
      <c r="G118" s="114">
        <v>1000</v>
      </c>
      <c r="H118" s="31"/>
      <c r="I118" s="31"/>
      <c r="J118" s="49"/>
      <c r="K118" s="50"/>
      <c r="L118" s="72"/>
      <c r="M118" s="2"/>
    </row>
    <row r="119" spans="1:13" x14ac:dyDescent="0.25">
      <c r="A119" s="26" t="s">
        <v>272</v>
      </c>
      <c r="B119" s="27">
        <v>32394</v>
      </c>
      <c r="C119" s="38" t="s">
        <v>84</v>
      </c>
      <c r="D119" s="137">
        <v>5000</v>
      </c>
      <c r="E119" s="185">
        <v>2000</v>
      </c>
      <c r="F119" s="137">
        <f t="shared" ref="F119:F121" si="43">E119-D119</f>
        <v>-3000</v>
      </c>
      <c r="G119" s="114">
        <v>2000</v>
      </c>
      <c r="H119" s="31"/>
      <c r="I119" s="31"/>
      <c r="J119" s="49"/>
      <c r="K119" s="50"/>
      <c r="L119" s="72"/>
      <c r="M119" s="2"/>
    </row>
    <row r="120" spans="1:13" x14ac:dyDescent="0.25">
      <c r="A120" s="26" t="s">
        <v>273</v>
      </c>
      <c r="B120" s="27">
        <v>32395</v>
      </c>
      <c r="C120" s="38" t="s">
        <v>142</v>
      </c>
      <c r="D120" s="137">
        <v>30000</v>
      </c>
      <c r="E120" s="185">
        <v>30000</v>
      </c>
      <c r="F120" s="137">
        <f t="shared" si="43"/>
        <v>0</v>
      </c>
      <c r="G120" s="114">
        <v>30000</v>
      </c>
      <c r="H120" s="31"/>
      <c r="I120" s="31"/>
      <c r="J120" s="49"/>
      <c r="K120" s="50"/>
      <c r="L120" s="72"/>
      <c r="M120" s="2"/>
    </row>
    <row r="121" spans="1:13" x14ac:dyDescent="0.25">
      <c r="A121" s="26" t="s">
        <v>274</v>
      </c>
      <c r="B121" s="27">
        <v>32399</v>
      </c>
      <c r="C121" s="38" t="s">
        <v>85</v>
      </c>
      <c r="D121" s="137">
        <v>2000</v>
      </c>
      <c r="E121" s="185">
        <v>5000</v>
      </c>
      <c r="F121" s="137">
        <f t="shared" si="43"/>
        <v>3000</v>
      </c>
      <c r="G121" s="114">
        <v>5000</v>
      </c>
      <c r="H121" s="31"/>
      <c r="I121" s="31"/>
      <c r="J121" s="49"/>
      <c r="K121" s="50"/>
      <c r="L121" s="72"/>
      <c r="M121" s="2"/>
    </row>
    <row r="122" spans="1:13" x14ac:dyDescent="0.25">
      <c r="A122" s="224"/>
      <c r="B122" s="225"/>
      <c r="C122" s="164" t="s">
        <v>127</v>
      </c>
      <c r="D122" s="165">
        <f t="shared" ref="D122:F122" si="44">D123</f>
        <v>1000</v>
      </c>
      <c r="E122" s="189">
        <f t="shared" si="44"/>
        <v>1000</v>
      </c>
      <c r="F122" s="165">
        <f t="shared" si="44"/>
        <v>0</v>
      </c>
      <c r="G122" s="112">
        <f t="shared" ref="G122:K122" si="45">G123</f>
        <v>1000</v>
      </c>
      <c r="H122" s="92">
        <f t="shared" si="45"/>
        <v>0</v>
      </c>
      <c r="I122" s="92">
        <f t="shared" si="45"/>
        <v>0</v>
      </c>
      <c r="J122" s="92">
        <f t="shared" si="45"/>
        <v>0</v>
      </c>
      <c r="K122" s="120">
        <f t="shared" si="45"/>
        <v>0</v>
      </c>
      <c r="L122" s="72"/>
      <c r="M122" s="2"/>
    </row>
    <row r="123" spans="1:13" x14ac:dyDescent="0.25">
      <c r="A123" s="33" t="s">
        <v>51</v>
      </c>
      <c r="B123" s="34">
        <v>32412</v>
      </c>
      <c r="C123" s="35" t="s">
        <v>128</v>
      </c>
      <c r="D123" s="138">
        <v>1000</v>
      </c>
      <c r="E123" s="269">
        <v>1000</v>
      </c>
      <c r="F123" s="138">
        <f>E123-D123</f>
        <v>0</v>
      </c>
      <c r="G123" s="113">
        <v>1000</v>
      </c>
      <c r="H123" s="36"/>
      <c r="I123" s="36"/>
      <c r="J123" s="56"/>
      <c r="K123" s="57"/>
      <c r="L123" s="72"/>
      <c r="M123" s="2"/>
    </row>
    <row r="124" spans="1:13" x14ac:dyDescent="0.25">
      <c r="A124" s="33"/>
      <c r="B124" s="34"/>
      <c r="C124" s="241" t="s">
        <v>252</v>
      </c>
      <c r="D124" s="235">
        <f t="shared" ref="D124:G124" si="46">SUM(D125:D126)</f>
        <v>30000</v>
      </c>
      <c r="E124" s="275">
        <f t="shared" ref="E124:F124" si="47">SUM(E125:E126)</f>
        <v>30000</v>
      </c>
      <c r="F124" s="235">
        <f t="shared" si="47"/>
        <v>0</v>
      </c>
      <c r="G124" s="246">
        <f t="shared" si="46"/>
        <v>30000</v>
      </c>
      <c r="H124" s="206">
        <f>SUM(H125:H126)</f>
        <v>0</v>
      </c>
      <c r="I124" s="206">
        <f t="shared" ref="I124:J124" si="48">SUM(I125:I126)</f>
        <v>0</v>
      </c>
      <c r="J124" s="206">
        <f t="shared" si="48"/>
        <v>0</v>
      </c>
      <c r="K124" s="236">
        <f>SUM(K125:K126)</f>
        <v>0</v>
      </c>
      <c r="L124" s="72"/>
      <c r="M124" s="2"/>
    </row>
    <row r="125" spans="1:13" x14ac:dyDescent="0.25">
      <c r="A125" s="33" t="s">
        <v>275</v>
      </c>
      <c r="B125" s="34">
        <v>32511</v>
      </c>
      <c r="C125" s="35" t="s">
        <v>253</v>
      </c>
      <c r="D125" s="138">
        <v>10000</v>
      </c>
      <c r="E125" s="269">
        <v>10000</v>
      </c>
      <c r="F125" s="138">
        <f>E125-D125</f>
        <v>0</v>
      </c>
      <c r="G125" s="113">
        <v>10000</v>
      </c>
      <c r="H125" s="36"/>
      <c r="I125" s="36"/>
      <c r="J125" s="56"/>
      <c r="K125" s="234"/>
      <c r="L125" s="72"/>
      <c r="M125" s="2"/>
    </row>
    <row r="126" spans="1:13" x14ac:dyDescent="0.25">
      <c r="A126" s="33" t="s">
        <v>276</v>
      </c>
      <c r="B126" s="34">
        <v>32513</v>
      </c>
      <c r="C126" s="35" t="s">
        <v>254</v>
      </c>
      <c r="D126" s="138">
        <v>20000</v>
      </c>
      <c r="E126" s="269">
        <v>20000</v>
      </c>
      <c r="F126" s="138">
        <f>E126-D126</f>
        <v>0</v>
      </c>
      <c r="G126" s="113">
        <v>20000</v>
      </c>
      <c r="H126" s="36"/>
      <c r="I126" s="36"/>
      <c r="J126" s="56"/>
      <c r="K126" s="234"/>
      <c r="L126" s="72"/>
      <c r="M126" s="2"/>
    </row>
    <row r="127" spans="1:13" x14ac:dyDescent="0.25">
      <c r="A127" s="26"/>
      <c r="B127" s="27"/>
      <c r="C127" s="28" t="s">
        <v>35</v>
      </c>
      <c r="D127" s="139">
        <f>D128+D129+D132+D133+D134+D138+D139+D137</f>
        <v>60700</v>
      </c>
      <c r="E127" s="271">
        <f>E128+E129+E132+E133+E134+E138+E139+E137</f>
        <v>68700</v>
      </c>
      <c r="F127" s="139">
        <f>F128+F129+F132+F133+F134+F138+F139+F137</f>
        <v>8000</v>
      </c>
      <c r="G127" s="244">
        <f>G128+G129+G132+G133+G134+G138+G139+G137</f>
        <v>68700</v>
      </c>
      <c r="H127" s="29">
        <f t="shared" ref="H127:K127" si="49">H128+H129+H132+H133+H134+H138+H139+H137</f>
        <v>0</v>
      </c>
      <c r="I127" s="29">
        <f t="shared" si="49"/>
        <v>0</v>
      </c>
      <c r="J127" s="29">
        <f t="shared" si="49"/>
        <v>0</v>
      </c>
      <c r="K127" s="215">
        <f t="shared" si="49"/>
        <v>0</v>
      </c>
      <c r="L127" s="72"/>
      <c r="M127" s="2"/>
    </row>
    <row r="128" spans="1:13" x14ac:dyDescent="0.25">
      <c r="A128" s="33" t="s">
        <v>52</v>
      </c>
      <c r="B128" s="34">
        <v>32911</v>
      </c>
      <c r="C128" s="35" t="s">
        <v>36</v>
      </c>
      <c r="D128" s="138">
        <v>10000</v>
      </c>
      <c r="E128" s="269">
        <v>22000</v>
      </c>
      <c r="F128" s="138">
        <f>E128-D128</f>
        <v>12000</v>
      </c>
      <c r="G128" s="113">
        <v>22000</v>
      </c>
      <c r="H128" s="36"/>
      <c r="I128" s="31"/>
      <c r="J128" s="49"/>
      <c r="K128" s="50"/>
      <c r="L128" s="72"/>
      <c r="M128" s="2"/>
    </row>
    <row r="129" spans="1:13" x14ac:dyDescent="0.25">
      <c r="A129" s="33" t="s">
        <v>53</v>
      </c>
      <c r="B129" s="34">
        <v>3292</v>
      </c>
      <c r="C129" s="35" t="s">
        <v>37</v>
      </c>
      <c r="D129" s="138">
        <f>SUM(D130:D131)</f>
        <v>30000</v>
      </c>
      <c r="E129" s="269">
        <f>SUM(E130:E131)</f>
        <v>30000</v>
      </c>
      <c r="F129" s="138">
        <f>SUM(F130:F131)</f>
        <v>0</v>
      </c>
      <c r="G129" s="113">
        <f>SUM(G130:G131)</f>
        <v>30000</v>
      </c>
      <c r="H129" s="36">
        <f t="shared" ref="H129:K129" si="50">SUM(H130:H131)</f>
        <v>0</v>
      </c>
      <c r="I129" s="36">
        <f t="shared" si="50"/>
        <v>0</v>
      </c>
      <c r="J129" s="36">
        <f t="shared" si="50"/>
        <v>0</v>
      </c>
      <c r="K129" s="37">
        <f t="shared" si="50"/>
        <v>0</v>
      </c>
      <c r="L129" s="72"/>
      <c r="M129" s="2"/>
    </row>
    <row r="130" spans="1:13" x14ac:dyDescent="0.25">
      <c r="A130" s="26" t="s">
        <v>239</v>
      </c>
      <c r="B130" s="27">
        <v>32921</v>
      </c>
      <c r="C130" s="38" t="s">
        <v>86</v>
      </c>
      <c r="D130" s="137">
        <v>20000</v>
      </c>
      <c r="E130" s="185">
        <v>20000</v>
      </c>
      <c r="F130" s="137">
        <f>E130-D130</f>
        <v>0</v>
      </c>
      <c r="G130" s="114">
        <v>20000</v>
      </c>
      <c r="H130" s="31"/>
      <c r="I130" s="31"/>
      <c r="J130" s="49"/>
      <c r="K130" s="50"/>
      <c r="L130" s="72"/>
      <c r="M130" s="2"/>
    </row>
    <row r="131" spans="1:13" x14ac:dyDescent="0.25">
      <c r="A131" s="26" t="s">
        <v>240</v>
      </c>
      <c r="B131" s="27">
        <v>32922</v>
      </c>
      <c r="C131" s="38" t="s">
        <v>214</v>
      </c>
      <c r="D131" s="137">
        <v>10000</v>
      </c>
      <c r="E131" s="185">
        <v>10000</v>
      </c>
      <c r="F131" s="137">
        <f>E131-D131</f>
        <v>0</v>
      </c>
      <c r="G131" s="114">
        <v>10000</v>
      </c>
      <c r="H131" s="31"/>
      <c r="I131" s="31"/>
      <c r="J131" s="49"/>
      <c r="K131" s="50"/>
      <c r="L131" s="72"/>
      <c r="M131" s="2"/>
    </row>
    <row r="132" spans="1:13" x14ac:dyDescent="0.25">
      <c r="A132" s="33" t="s">
        <v>54</v>
      </c>
      <c r="B132" s="34">
        <v>32931</v>
      </c>
      <c r="C132" s="35" t="s">
        <v>38</v>
      </c>
      <c r="D132" s="138">
        <v>10000</v>
      </c>
      <c r="E132" s="269">
        <v>10000</v>
      </c>
      <c r="F132" s="138">
        <f>E132-D132</f>
        <v>0</v>
      </c>
      <c r="G132" s="113">
        <v>10000</v>
      </c>
      <c r="H132" s="31"/>
      <c r="I132" s="31"/>
      <c r="J132" s="49"/>
      <c r="K132" s="50"/>
      <c r="L132" s="72"/>
      <c r="M132" s="2"/>
    </row>
    <row r="133" spans="1:13" ht="15.75" thickBot="1" x14ac:dyDescent="0.3">
      <c r="A133" s="221" t="s">
        <v>207</v>
      </c>
      <c r="B133" s="222">
        <v>32941</v>
      </c>
      <c r="C133" s="223" t="s">
        <v>87</v>
      </c>
      <c r="D133" s="140">
        <v>3000</v>
      </c>
      <c r="E133" s="274">
        <v>3000</v>
      </c>
      <c r="F133" s="140">
        <f>E133-D133</f>
        <v>0</v>
      </c>
      <c r="G133" s="245">
        <v>3000</v>
      </c>
      <c r="H133" s="213"/>
      <c r="I133" s="213"/>
      <c r="J133" s="214"/>
      <c r="K133" s="293"/>
      <c r="L133" s="72"/>
      <c r="M133" s="2"/>
    </row>
    <row r="134" spans="1:13" x14ac:dyDescent="0.25">
      <c r="A134" s="121" t="s">
        <v>48</v>
      </c>
      <c r="B134" s="122">
        <v>3295</v>
      </c>
      <c r="C134" s="151" t="s">
        <v>47</v>
      </c>
      <c r="D134" s="156">
        <f>SUM(D135:D136)</f>
        <v>5100</v>
      </c>
      <c r="E134" s="268">
        <f>SUM(E135:E136)</f>
        <v>1100</v>
      </c>
      <c r="F134" s="156">
        <f>SUM(F135:F136)</f>
        <v>-4000</v>
      </c>
      <c r="G134" s="123">
        <f t="shared" ref="G134:K134" si="51">SUM(G135:G136)</f>
        <v>1100</v>
      </c>
      <c r="H134" s="202">
        <f t="shared" si="51"/>
        <v>0</v>
      </c>
      <c r="I134" s="202">
        <f t="shared" si="51"/>
        <v>0</v>
      </c>
      <c r="J134" s="202">
        <f t="shared" si="51"/>
        <v>0</v>
      </c>
      <c r="K134" s="203">
        <f t="shared" si="51"/>
        <v>0</v>
      </c>
      <c r="L134" s="72"/>
      <c r="M134" s="2"/>
    </row>
    <row r="135" spans="1:13" x14ac:dyDescent="0.25">
      <c r="A135" s="26" t="s">
        <v>241</v>
      </c>
      <c r="B135" s="27">
        <v>32952</v>
      </c>
      <c r="C135" s="38" t="s">
        <v>88</v>
      </c>
      <c r="D135" s="137">
        <v>100</v>
      </c>
      <c r="E135" s="185">
        <v>100</v>
      </c>
      <c r="F135" s="137">
        <f>E135-D135</f>
        <v>0</v>
      </c>
      <c r="G135" s="114">
        <v>100</v>
      </c>
      <c r="H135" s="31"/>
      <c r="I135" s="31"/>
      <c r="J135" s="49"/>
      <c r="K135" s="50"/>
      <c r="L135" s="72"/>
      <c r="M135" s="2"/>
    </row>
    <row r="136" spans="1:13" s="249" customFormat="1" x14ac:dyDescent="0.25">
      <c r="A136" s="67" t="s">
        <v>242</v>
      </c>
      <c r="B136" s="68">
        <v>32959</v>
      </c>
      <c r="C136" s="133" t="s">
        <v>89</v>
      </c>
      <c r="D136" s="250">
        <v>5000</v>
      </c>
      <c r="E136" s="276">
        <v>1000</v>
      </c>
      <c r="F136" s="137">
        <f>E136-D136</f>
        <v>-4000</v>
      </c>
      <c r="G136" s="251">
        <v>1000</v>
      </c>
      <c r="H136" s="252"/>
      <c r="I136" s="252"/>
      <c r="J136" s="253"/>
      <c r="K136" s="254"/>
      <c r="L136" s="247"/>
      <c r="M136" s="248"/>
    </row>
    <row r="137" spans="1:13" x14ac:dyDescent="0.25">
      <c r="A137" s="33" t="s">
        <v>49</v>
      </c>
      <c r="B137" s="34">
        <v>32961</v>
      </c>
      <c r="C137" s="35" t="s">
        <v>170</v>
      </c>
      <c r="D137" s="138">
        <v>2000</v>
      </c>
      <c r="E137" s="269">
        <v>2000</v>
      </c>
      <c r="F137" s="138">
        <f>E137-D137</f>
        <v>0</v>
      </c>
      <c r="G137" s="113">
        <v>2000</v>
      </c>
      <c r="H137" s="36"/>
      <c r="I137" s="36"/>
      <c r="J137" s="56"/>
      <c r="K137" s="57"/>
      <c r="L137" s="72"/>
      <c r="M137" s="2"/>
    </row>
    <row r="138" spans="1:13" x14ac:dyDescent="0.25">
      <c r="A138" s="33" t="s">
        <v>100</v>
      </c>
      <c r="B138" s="34">
        <v>32991</v>
      </c>
      <c r="C138" s="35" t="s">
        <v>90</v>
      </c>
      <c r="D138" s="138">
        <v>500</v>
      </c>
      <c r="E138" s="269">
        <v>500</v>
      </c>
      <c r="F138" s="138">
        <f t="shared" ref="F138:F139" si="52">E138-D138</f>
        <v>0</v>
      </c>
      <c r="G138" s="113">
        <v>500</v>
      </c>
      <c r="H138" s="31"/>
      <c r="I138" s="31"/>
      <c r="J138" s="49"/>
      <c r="K138" s="50"/>
      <c r="L138" s="72"/>
      <c r="M138" s="2"/>
    </row>
    <row r="139" spans="1:13" ht="15.75" thickBot="1" x14ac:dyDescent="0.3">
      <c r="A139" s="221" t="s">
        <v>243</v>
      </c>
      <c r="B139" s="222">
        <v>32999</v>
      </c>
      <c r="C139" s="223" t="s">
        <v>35</v>
      </c>
      <c r="D139" s="157">
        <v>100</v>
      </c>
      <c r="E139" s="270">
        <v>100</v>
      </c>
      <c r="F139" s="138">
        <f t="shared" si="52"/>
        <v>0</v>
      </c>
      <c r="G139" s="187">
        <v>100</v>
      </c>
      <c r="H139" s="78"/>
      <c r="I139" s="78"/>
      <c r="J139" s="79"/>
      <c r="K139" s="80"/>
      <c r="L139" s="72"/>
      <c r="M139" s="2"/>
    </row>
    <row r="140" spans="1:13" ht="15.75" thickBot="1" x14ac:dyDescent="0.3">
      <c r="A140" s="69"/>
      <c r="B140" s="70"/>
      <c r="C140" s="71" t="s">
        <v>39</v>
      </c>
      <c r="D140" s="75">
        <f>D141+D142</f>
        <v>200</v>
      </c>
      <c r="E140" s="184">
        <f>E141+E142</f>
        <v>200</v>
      </c>
      <c r="F140" s="75">
        <f>F141+F142</f>
        <v>0</v>
      </c>
      <c r="G140" s="125">
        <f>G141+G142</f>
        <v>200</v>
      </c>
      <c r="H140" s="41">
        <f t="shared" ref="H140:K140" si="53">H141</f>
        <v>0</v>
      </c>
      <c r="I140" s="41">
        <f t="shared" si="53"/>
        <v>0</v>
      </c>
      <c r="J140" s="41">
        <f t="shared" si="53"/>
        <v>0</v>
      </c>
      <c r="K140" s="42">
        <f t="shared" si="53"/>
        <v>0</v>
      </c>
      <c r="L140" s="72"/>
      <c r="M140" s="2"/>
    </row>
    <row r="141" spans="1:13" x14ac:dyDescent="0.25">
      <c r="A141" s="180" t="s">
        <v>106</v>
      </c>
      <c r="B141" s="181">
        <v>34312</v>
      </c>
      <c r="C141" s="182" t="s">
        <v>91</v>
      </c>
      <c r="D141" s="156">
        <v>100</v>
      </c>
      <c r="E141" s="268">
        <v>100</v>
      </c>
      <c r="F141" s="156">
        <f>E141-D141</f>
        <v>0</v>
      </c>
      <c r="G141" s="123">
        <v>100</v>
      </c>
      <c r="H141" s="202">
        <f>SUM(H142:H142)</f>
        <v>0</v>
      </c>
      <c r="I141" s="202">
        <f>SUM(I142:I142)</f>
        <v>0</v>
      </c>
      <c r="J141" s="202">
        <f>SUM(J142:J142)</f>
        <v>0</v>
      </c>
      <c r="K141" s="155">
        <f>SUM(K142:K142)</f>
        <v>0</v>
      </c>
      <c r="L141" s="72"/>
      <c r="M141" s="2"/>
    </row>
    <row r="142" spans="1:13" ht="15.75" thickBot="1" x14ac:dyDescent="0.3">
      <c r="A142" s="39" t="s">
        <v>130</v>
      </c>
      <c r="B142" s="40">
        <v>34333</v>
      </c>
      <c r="C142" s="163" t="s">
        <v>171</v>
      </c>
      <c r="D142" s="157">
        <v>100</v>
      </c>
      <c r="E142" s="270">
        <v>100</v>
      </c>
      <c r="F142" s="157">
        <f>E142-D142</f>
        <v>0</v>
      </c>
      <c r="G142" s="187">
        <v>100</v>
      </c>
      <c r="H142" s="141"/>
      <c r="I142" s="141"/>
      <c r="J142" s="91"/>
      <c r="K142" s="142"/>
      <c r="L142" s="72"/>
      <c r="M142" s="2"/>
    </row>
    <row r="143" spans="1:13" ht="15.75" thickBot="1" x14ac:dyDescent="0.3">
      <c r="A143" s="143"/>
      <c r="B143" s="144"/>
      <c r="C143" s="153" t="s">
        <v>102</v>
      </c>
      <c r="D143" s="75">
        <f>SUM(D144:D145)</f>
        <v>2000</v>
      </c>
      <c r="E143" s="184">
        <f>SUM(E144:E145)</f>
        <v>2000</v>
      </c>
      <c r="F143" s="75">
        <f>SUM(F144:F145)</f>
        <v>0</v>
      </c>
      <c r="G143" s="125">
        <f t="shared" ref="G143:K143" si="54">SUM(G144:G145)</f>
        <v>2000</v>
      </c>
      <c r="H143" s="41">
        <f t="shared" si="54"/>
        <v>0</v>
      </c>
      <c r="I143" s="41">
        <f t="shared" si="54"/>
        <v>0</v>
      </c>
      <c r="J143" s="41">
        <f t="shared" si="54"/>
        <v>0</v>
      </c>
      <c r="K143" s="42">
        <f t="shared" si="54"/>
        <v>0</v>
      </c>
      <c r="L143" s="72"/>
      <c r="M143" s="72"/>
    </row>
    <row r="144" spans="1:13" x14ac:dyDescent="0.25">
      <c r="A144" s="121" t="s">
        <v>131</v>
      </c>
      <c r="B144" s="122">
        <v>38111</v>
      </c>
      <c r="C144" s="151" t="s">
        <v>103</v>
      </c>
      <c r="D144" s="156">
        <v>1000</v>
      </c>
      <c r="E144" s="268">
        <v>1000</v>
      </c>
      <c r="F144" s="156">
        <f>E144-D144</f>
        <v>0</v>
      </c>
      <c r="G144" s="123">
        <v>1000</v>
      </c>
      <c r="H144" s="93"/>
      <c r="I144" s="93"/>
      <c r="J144" s="94"/>
      <c r="K144" s="95"/>
      <c r="L144" s="72"/>
      <c r="M144" s="72"/>
    </row>
    <row r="145" spans="1:13" ht="15.75" thickBot="1" x14ac:dyDescent="0.3">
      <c r="A145" s="118" t="s">
        <v>132</v>
      </c>
      <c r="B145" s="119">
        <v>38119</v>
      </c>
      <c r="C145" s="152" t="s">
        <v>157</v>
      </c>
      <c r="D145" s="140">
        <v>1000</v>
      </c>
      <c r="E145" s="274">
        <v>1000</v>
      </c>
      <c r="F145" s="157">
        <f>E145-D145</f>
        <v>0</v>
      </c>
      <c r="G145" s="187">
        <v>1000</v>
      </c>
      <c r="H145" s="78"/>
      <c r="I145" s="78"/>
      <c r="J145" s="79"/>
      <c r="K145" s="80"/>
      <c r="L145" s="72"/>
      <c r="M145" s="72"/>
    </row>
    <row r="146" spans="1:13" ht="15.75" thickBot="1" x14ac:dyDescent="0.3">
      <c r="A146" s="69"/>
      <c r="B146" s="70"/>
      <c r="C146" s="71" t="s">
        <v>40</v>
      </c>
      <c r="D146" s="75">
        <f>D150+D147</f>
        <v>643000</v>
      </c>
      <c r="E146" s="184">
        <f>E150+E147</f>
        <v>765000</v>
      </c>
      <c r="F146" s="75">
        <f>F150+F147</f>
        <v>122000</v>
      </c>
      <c r="G146" s="125">
        <f>G147+G150</f>
        <v>379950</v>
      </c>
      <c r="H146" s="41">
        <f>H150+H147</f>
        <v>15050</v>
      </c>
      <c r="I146" s="41">
        <f>I150+I147</f>
        <v>350000</v>
      </c>
      <c r="J146" s="41">
        <f>J150+J147</f>
        <v>20000</v>
      </c>
      <c r="K146" s="169">
        <f>K150+K147</f>
        <v>0</v>
      </c>
      <c r="L146" s="72"/>
      <c r="M146" s="72"/>
    </row>
    <row r="147" spans="1:13" x14ac:dyDescent="0.25">
      <c r="A147" s="116"/>
      <c r="B147" s="216"/>
      <c r="C147" s="232" t="s">
        <v>215</v>
      </c>
      <c r="D147" s="233">
        <f>D148+D149</f>
        <v>2000</v>
      </c>
      <c r="E147" s="233">
        <f>E148+E149</f>
        <v>21000</v>
      </c>
      <c r="F147" s="292">
        <f>F148+F149</f>
        <v>19000</v>
      </c>
      <c r="G147" s="243">
        <f>G148+G149</f>
        <v>21000</v>
      </c>
      <c r="H147" s="207">
        <f t="shared" ref="H147:K147" si="55">H148</f>
        <v>0</v>
      </c>
      <c r="I147" s="207">
        <f t="shared" si="55"/>
        <v>0</v>
      </c>
      <c r="J147" s="207">
        <f t="shared" si="55"/>
        <v>0</v>
      </c>
      <c r="K147" s="226">
        <f t="shared" si="55"/>
        <v>0</v>
      </c>
      <c r="L147" s="72"/>
      <c r="M147" s="72"/>
    </row>
    <row r="148" spans="1:13" x14ac:dyDescent="0.25">
      <c r="A148" s="67" t="s">
        <v>133</v>
      </c>
      <c r="B148" s="168">
        <v>41231</v>
      </c>
      <c r="C148" s="166" t="s">
        <v>212</v>
      </c>
      <c r="D148" s="208">
        <v>1000</v>
      </c>
      <c r="E148" s="208">
        <v>1000</v>
      </c>
      <c r="F148" s="136">
        <f>E148-D148</f>
        <v>0</v>
      </c>
      <c r="G148" s="186">
        <v>1000</v>
      </c>
      <c r="H148" s="93"/>
      <c r="I148" s="93"/>
      <c r="J148" s="93"/>
      <c r="K148" s="209"/>
      <c r="L148" s="72"/>
      <c r="M148" s="72"/>
    </row>
    <row r="149" spans="1:13" x14ac:dyDescent="0.25">
      <c r="A149" s="26" t="s">
        <v>134</v>
      </c>
      <c r="B149" s="27">
        <v>41261</v>
      </c>
      <c r="C149" s="55" t="s">
        <v>222</v>
      </c>
      <c r="D149" s="185">
        <v>1000</v>
      </c>
      <c r="E149" s="185">
        <v>20000</v>
      </c>
      <c r="F149" s="137">
        <f>E149-D149</f>
        <v>19000</v>
      </c>
      <c r="G149" s="114">
        <v>20000</v>
      </c>
      <c r="H149" s="31"/>
      <c r="I149" s="31"/>
      <c r="J149" s="31"/>
      <c r="K149" s="32"/>
      <c r="L149" s="72"/>
      <c r="M149" s="72"/>
    </row>
    <row r="150" spans="1:13" x14ac:dyDescent="0.25">
      <c r="A150" s="67"/>
      <c r="B150" s="68"/>
      <c r="C150" s="164" t="s">
        <v>41</v>
      </c>
      <c r="D150" s="189">
        <f>SUM(D151:D160)</f>
        <v>641000</v>
      </c>
      <c r="E150" s="189">
        <f>SUM(E151:E160)</f>
        <v>744000</v>
      </c>
      <c r="F150" s="165">
        <f>SUM(F151:F160)</f>
        <v>103000</v>
      </c>
      <c r="G150" s="112">
        <f>SUM(G151:G160)</f>
        <v>358950</v>
      </c>
      <c r="H150" s="29">
        <f t="shared" ref="H150:K150" si="56">SUM(H151:H159)</f>
        <v>15050</v>
      </c>
      <c r="I150" s="29">
        <f t="shared" si="56"/>
        <v>350000</v>
      </c>
      <c r="J150" s="29">
        <f t="shared" si="56"/>
        <v>20000</v>
      </c>
      <c r="K150" s="170">
        <f t="shared" si="56"/>
        <v>0</v>
      </c>
      <c r="L150" s="72"/>
      <c r="M150" s="72"/>
    </row>
    <row r="151" spans="1:13" x14ac:dyDescent="0.25">
      <c r="A151" s="167" t="s">
        <v>208</v>
      </c>
      <c r="B151" s="168">
        <v>42241</v>
      </c>
      <c r="C151" s="166" t="s">
        <v>42</v>
      </c>
      <c r="D151" s="185">
        <v>30000</v>
      </c>
      <c r="E151" s="185">
        <v>30000</v>
      </c>
      <c r="F151" s="137">
        <f>E151-D151</f>
        <v>0</v>
      </c>
      <c r="G151" s="114">
        <v>30000</v>
      </c>
      <c r="H151" s="93"/>
      <c r="I151" s="93"/>
      <c r="J151" s="94"/>
      <c r="K151" s="115"/>
      <c r="L151" s="72"/>
      <c r="M151" s="2"/>
    </row>
    <row r="152" spans="1:13" x14ac:dyDescent="0.25">
      <c r="A152" s="167" t="s">
        <v>135</v>
      </c>
      <c r="B152" s="168">
        <v>42211</v>
      </c>
      <c r="C152" s="166" t="s">
        <v>92</v>
      </c>
      <c r="D152" s="208">
        <v>10000</v>
      </c>
      <c r="E152" s="208">
        <v>5000</v>
      </c>
      <c r="F152" s="137">
        <f t="shared" ref="F152:F160" si="57">E152-D152</f>
        <v>-5000</v>
      </c>
      <c r="G152" s="186">
        <v>5000</v>
      </c>
      <c r="H152" s="93"/>
      <c r="I152" s="93"/>
      <c r="J152" s="94"/>
      <c r="K152" s="115"/>
      <c r="L152" s="72"/>
      <c r="M152" s="2"/>
    </row>
    <row r="153" spans="1:13" x14ac:dyDescent="0.25">
      <c r="A153" s="53" t="s">
        <v>136</v>
      </c>
      <c r="B153" s="54">
        <v>42212</v>
      </c>
      <c r="C153" s="55" t="s">
        <v>105</v>
      </c>
      <c r="D153" s="185">
        <v>5000</v>
      </c>
      <c r="E153" s="185">
        <v>1000</v>
      </c>
      <c r="F153" s="137">
        <f t="shared" si="57"/>
        <v>-4000</v>
      </c>
      <c r="G153" s="114">
        <v>1000</v>
      </c>
      <c r="H153" s="31"/>
      <c r="I153" s="31"/>
      <c r="J153" s="49"/>
      <c r="K153" s="19"/>
      <c r="L153" s="72"/>
      <c r="M153" s="2"/>
    </row>
    <row r="154" spans="1:13" x14ac:dyDescent="0.25">
      <c r="A154" s="53" t="s">
        <v>137</v>
      </c>
      <c r="B154" s="54">
        <v>42219</v>
      </c>
      <c r="C154" s="55" t="s">
        <v>172</v>
      </c>
      <c r="D154" s="185">
        <v>1000</v>
      </c>
      <c r="E154" s="185">
        <v>1000</v>
      </c>
      <c r="F154" s="137">
        <f t="shared" si="57"/>
        <v>0</v>
      </c>
      <c r="G154" s="114">
        <v>1000</v>
      </c>
      <c r="H154" s="31"/>
      <c r="I154" s="31"/>
      <c r="J154" s="49"/>
      <c r="K154" s="50"/>
      <c r="L154" s="72"/>
      <c r="M154" s="2"/>
    </row>
    <row r="155" spans="1:13" x14ac:dyDescent="0.25">
      <c r="A155" s="53" t="s">
        <v>138</v>
      </c>
      <c r="B155" s="54">
        <v>42221</v>
      </c>
      <c r="C155" s="55" t="s">
        <v>107</v>
      </c>
      <c r="D155" s="185">
        <v>1000</v>
      </c>
      <c r="E155" s="185">
        <v>1000</v>
      </c>
      <c r="F155" s="137">
        <f t="shared" si="57"/>
        <v>0</v>
      </c>
      <c r="G155" s="114">
        <v>1000</v>
      </c>
      <c r="H155" s="31"/>
      <c r="I155" s="31"/>
      <c r="J155" s="49"/>
      <c r="K155" s="50"/>
      <c r="L155" s="72"/>
      <c r="M155" s="45"/>
    </row>
    <row r="156" spans="1:13" x14ac:dyDescent="0.25">
      <c r="A156" s="53" t="s">
        <v>244</v>
      </c>
      <c r="B156" s="54">
        <v>42222</v>
      </c>
      <c r="C156" s="55" t="s">
        <v>225</v>
      </c>
      <c r="D156" s="185">
        <v>1000</v>
      </c>
      <c r="E156" s="185">
        <v>33000</v>
      </c>
      <c r="F156" s="137">
        <f t="shared" si="57"/>
        <v>32000</v>
      </c>
      <c r="G156" s="114">
        <v>33000</v>
      </c>
      <c r="H156" s="31"/>
      <c r="I156" s="31"/>
      <c r="J156" s="49"/>
      <c r="K156" s="50"/>
      <c r="L156" s="72"/>
      <c r="M156" s="45"/>
    </row>
    <row r="157" spans="1:13" x14ac:dyDescent="0.25">
      <c r="A157" s="53" t="s">
        <v>245</v>
      </c>
      <c r="B157" s="54">
        <v>42231</v>
      </c>
      <c r="C157" s="55" t="s">
        <v>120</v>
      </c>
      <c r="D157" s="185">
        <v>1000</v>
      </c>
      <c r="E157" s="185">
        <v>1000</v>
      </c>
      <c r="F157" s="137">
        <f t="shared" si="57"/>
        <v>0</v>
      </c>
      <c r="G157" s="114">
        <v>1000</v>
      </c>
      <c r="H157" s="31"/>
      <c r="I157" s="31"/>
      <c r="J157" s="49"/>
      <c r="K157" s="50"/>
      <c r="L157" s="72"/>
      <c r="M157" s="45"/>
    </row>
    <row r="158" spans="1:13" x14ac:dyDescent="0.25">
      <c r="A158" s="53" t="s">
        <v>246</v>
      </c>
      <c r="B158" s="54">
        <v>42271</v>
      </c>
      <c r="C158" s="55" t="s">
        <v>173</v>
      </c>
      <c r="D158" s="185">
        <v>3000</v>
      </c>
      <c r="E158" s="185">
        <v>3000</v>
      </c>
      <c r="F158" s="137">
        <f t="shared" si="57"/>
        <v>0</v>
      </c>
      <c r="G158" s="114">
        <v>3000</v>
      </c>
      <c r="H158" s="31"/>
      <c r="I158" s="31"/>
      <c r="J158" s="49"/>
      <c r="K158" s="50"/>
      <c r="L158" s="72"/>
      <c r="M158" s="45"/>
    </row>
    <row r="159" spans="1:13" x14ac:dyDescent="0.25">
      <c r="A159" s="53" t="s">
        <v>247</v>
      </c>
      <c r="B159" s="54">
        <v>42313</v>
      </c>
      <c r="C159" s="55" t="s">
        <v>216</v>
      </c>
      <c r="D159" s="185">
        <f>90000*6+35000</f>
        <v>575000</v>
      </c>
      <c r="E159" s="185">
        <v>655000</v>
      </c>
      <c r="F159" s="137">
        <f t="shared" si="57"/>
        <v>80000</v>
      </c>
      <c r="G159" s="114">
        <f>E159-H159-I159-J159-K159</f>
        <v>269950</v>
      </c>
      <c r="H159" s="31">
        <v>15050</v>
      </c>
      <c r="I159" s="31">
        <v>350000</v>
      </c>
      <c r="J159" s="25">
        <v>20000</v>
      </c>
      <c r="K159" s="19"/>
      <c r="L159" s="72"/>
      <c r="M159" s="45"/>
    </row>
    <row r="160" spans="1:13" ht="15.75" thickBot="1" x14ac:dyDescent="0.3">
      <c r="A160" s="255"/>
      <c r="B160" s="256">
        <v>42319</v>
      </c>
      <c r="C160" s="258" t="s">
        <v>277</v>
      </c>
      <c r="D160" s="237">
        <v>14000</v>
      </c>
      <c r="E160" s="237">
        <v>14000</v>
      </c>
      <c r="F160" s="137">
        <f t="shared" si="57"/>
        <v>0</v>
      </c>
      <c r="G160" s="289">
        <v>14000</v>
      </c>
      <c r="H160" s="213"/>
      <c r="I160" s="213"/>
      <c r="J160" s="213"/>
      <c r="K160" s="257"/>
      <c r="L160" s="72"/>
      <c r="M160" s="45"/>
    </row>
    <row r="161" spans="1:13" ht="15.75" thickBot="1" x14ac:dyDescent="0.3">
      <c r="A161" s="69"/>
      <c r="B161" s="229"/>
      <c r="C161" s="230" t="s">
        <v>43</v>
      </c>
      <c r="D161" s="184">
        <f t="shared" ref="D161:K161" si="58">D146+D143+D140+D33+D47</f>
        <v>5659400</v>
      </c>
      <c r="E161" s="184">
        <f>E146+E143+E140+E33+E47</f>
        <v>5991605.3399999999</v>
      </c>
      <c r="F161" s="75">
        <f t="shared" ref="F161" si="59">F146+F143+F140+F33+F47</f>
        <v>332205.33999999985</v>
      </c>
      <c r="G161" s="125">
        <f t="shared" si="58"/>
        <v>5580555.3399999999</v>
      </c>
      <c r="H161" s="41">
        <f t="shared" si="58"/>
        <v>15050</v>
      </c>
      <c r="I161" s="41">
        <f t="shared" si="58"/>
        <v>350000</v>
      </c>
      <c r="J161" s="41">
        <f t="shared" si="58"/>
        <v>20000</v>
      </c>
      <c r="K161" s="42">
        <f t="shared" si="58"/>
        <v>26000</v>
      </c>
      <c r="L161" s="72"/>
      <c r="M161" s="45"/>
    </row>
    <row r="162" spans="1:13" ht="15.75" thickBot="1" x14ac:dyDescent="0.3">
      <c r="A162" s="147"/>
      <c r="B162" s="148"/>
      <c r="C162" s="153" t="s">
        <v>144</v>
      </c>
      <c r="D162" s="184">
        <f t="shared" ref="D162:K162" si="60">D28-D161</f>
        <v>0</v>
      </c>
      <c r="E162" s="184">
        <f t="shared" ref="E162:F162" si="61">E28-E161</f>
        <v>-151555.33999999985</v>
      </c>
      <c r="F162" s="75">
        <f t="shared" si="61"/>
        <v>-151555.33999999985</v>
      </c>
      <c r="G162" s="125">
        <f t="shared" si="60"/>
        <v>-151555.33999999985</v>
      </c>
      <c r="H162" s="41">
        <f t="shared" si="60"/>
        <v>0</v>
      </c>
      <c r="I162" s="41">
        <f t="shared" si="60"/>
        <v>0</v>
      </c>
      <c r="J162" s="41">
        <f t="shared" si="60"/>
        <v>0</v>
      </c>
      <c r="K162" s="42">
        <f t="shared" si="60"/>
        <v>0</v>
      </c>
    </row>
    <row r="163" spans="1:13" ht="15.75" thickBot="1" x14ac:dyDescent="0.3">
      <c r="A163" s="149"/>
      <c r="B163" s="150"/>
      <c r="C163" s="66" t="s">
        <v>251</v>
      </c>
      <c r="D163" s="77">
        <v>0</v>
      </c>
      <c r="E163" s="199">
        <v>151555.34</v>
      </c>
      <c r="F163" s="77">
        <v>151555.34</v>
      </c>
      <c r="G163" s="290">
        <v>151555.34</v>
      </c>
      <c r="H163" s="58">
        <v>0</v>
      </c>
      <c r="I163" s="58">
        <v>0</v>
      </c>
      <c r="J163" s="58">
        <v>0</v>
      </c>
      <c r="K163" s="59">
        <v>0</v>
      </c>
    </row>
    <row r="164" spans="1:13" ht="15.75" thickBot="1" x14ac:dyDescent="0.3">
      <c r="A164" s="145"/>
      <c r="B164" s="146"/>
      <c r="C164" s="154" t="s">
        <v>161</v>
      </c>
      <c r="D164" s="158">
        <f>D162+D163</f>
        <v>0</v>
      </c>
      <c r="E164" s="231">
        <f>E162+E163</f>
        <v>0</v>
      </c>
      <c r="F164" s="158">
        <f>F162+F163</f>
        <v>0</v>
      </c>
      <c r="G164" s="291">
        <f>G163+G162</f>
        <v>0</v>
      </c>
      <c r="H164" s="101">
        <v>0</v>
      </c>
      <c r="I164" s="101">
        <v>0</v>
      </c>
      <c r="J164" s="101">
        <v>0</v>
      </c>
      <c r="K164" s="102">
        <v>0</v>
      </c>
    </row>
    <row r="165" spans="1:13" x14ac:dyDescent="0.25">
      <c r="A165" s="44"/>
      <c r="B165" s="44"/>
      <c r="C165" s="73"/>
      <c r="D165" s="73"/>
      <c r="E165" s="73"/>
      <c r="F165" s="73"/>
      <c r="G165" s="73"/>
      <c r="H165" s="43"/>
      <c r="I165" s="73"/>
      <c r="J165" s="74"/>
      <c r="K165" s="74"/>
    </row>
    <row r="166" spans="1:13" x14ac:dyDescent="0.25">
      <c r="A166" s="44"/>
      <c r="B166" s="44"/>
      <c r="C166" s="61" t="s">
        <v>129</v>
      </c>
      <c r="D166" s="73"/>
      <c r="E166" s="73"/>
      <c r="F166" s="73"/>
      <c r="G166" s="73"/>
      <c r="H166" s="43"/>
      <c r="I166" s="73"/>
      <c r="J166" s="74"/>
      <c r="K166" s="74"/>
    </row>
    <row r="167" spans="1:13" x14ac:dyDescent="0.25">
      <c r="A167" s="44"/>
      <c r="B167" s="44"/>
      <c r="C167" s="60" t="s">
        <v>255</v>
      </c>
      <c r="D167" s="73"/>
      <c r="E167" s="73"/>
      <c r="F167" s="73"/>
      <c r="G167" s="73"/>
      <c r="H167" s="43"/>
      <c r="I167" s="73"/>
      <c r="J167" s="74"/>
      <c r="K167" s="74"/>
    </row>
    <row r="168" spans="1:13" x14ac:dyDescent="0.25">
      <c r="A168" s="44"/>
      <c r="B168" s="44"/>
      <c r="C168" s="73"/>
      <c r="D168" s="73"/>
      <c r="E168" s="73"/>
      <c r="F168" s="73"/>
      <c r="G168" s="73"/>
      <c r="H168" s="43"/>
      <c r="I168" s="73"/>
      <c r="J168" s="74"/>
      <c r="K168" s="74"/>
    </row>
    <row r="169" spans="1:13" x14ac:dyDescent="0.25">
      <c r="A169" s="44"/>
      <c r="B169" s="44"/>
      <c r="C169" s="61"/>
      <c r="D169" s="44"/>
      <c r="E169" s="44"/>
      <c r="F169" s="44"/>
      <c r="G169" s="44"/>
      <c r="H169" s="45"/>
      <c r="I169" s="44"/>
      <c r="J169" s="51"/>
      <c r="K169" s="51"/>
    </row>
    <row r="170" spans="1:13" x14ac:dyDescent="0.25">
      <c r="A170" s="44"/>
      <c r="B170" s="44"/>
      <c r="C170" s="60"/>
      <c r="D170" s="45"/>
      <c r="E170" s="45"/>
      <c r="F170" s="45"/>
      <c r="G170" s="44"/>
      <c r="H170" s="45"/>
      <c r="I170" s="44"/>
      <c r="J170" s="51"/>
      <c r="K170" s="51"/>
    </row>
    <row r="171" spans="1:13" x14ac:dyDescent="0.25">
      <c r="A171" s="44"/>
      <c r="B171" s="44"/>
      <c r="C171" s="45"/>
      <c r="D171" s="45"/>
      <c r="E171" s="45"/>
      <c r="F171" s="45"/>
      <c r="G171" s="44"/>
      <c r="H171" s="45"/>
      <c r="I171" s="44"/>
      <c r="J171" s="51"/>
      <c r="K171" s="51"/>
    </row>
    <row r="172" spans="1:13" x14ac:dyDescent="0.25">
      <c r="A172" s="44"/>
      <c r="B172" s="44"/>
      <c r="C172" s="45"/>
      <c r="D172" s="45"/>
      <c r="E172" s="45"/>
      <c r="F172" s="45"/>
      <c r="G172" s="44"/>
      <c r="H172" s="45"/>
      <c r="I172" s="44"/>
      <c r="J172" s="51"/>
      <c r="K172" s="51"/>
    </row>
    <row r="173" spans="1:13" x14ac:dyDescent="0.25">
      <c r="A173" s="44"/>
      <c r="B173" s="44"/>
      <c r="C173" s="45"/>
      <c r="D173" s="45"/>
      <c r="E173" s="45"/>
      <c r="F173" s="45"/>
      <c r="G173" s="44"/>
      <c r="H173" s="45"/>
      <c r="I173" s="44"/>
      <c r="J173" s="51"/>
      <c r="K173" s="51"/>
    </row>
    <row r="174" spans="1:13" x14ac:dyDescent="0.25">
      <c r="A174" s="44"/>
      <c r="B174" s="44"/>
      <c r="C174" s="45"/>
      <c r="D174" s="45"/>
      <c r="E174" s="45"/>
      <c r="F174" s="45"/>
      <c r="G174" s="44"/>
      <c r="H174" s="45"/>
      <c r="I174" s="44"/>
      <c r="J174" s="51"/>
      <c r="K174" s="51"/>
    </row>
    <row r="175" spans="1:13" x14ac:dyDescent="0.25">
      <c r="A175" s="44"/>
      <c r="B175" s="44"/>
      <c r="C175" s="45"/>
      <c r="D175" s="45"/>
      <c r="E175" s="45"/>
      <c r="F175" s="45"/>
      <c r="G175" s="44"/>
      <c r="H175" s="45"/>
      <c r="I175" s="44"/>
      <c r="J175" s="51"/>
      <c r="K175" s="51"/>
    </row>
    <row r="176" spans="1:13" x14ac:dyDescent="0.25">
      <c r="A176" s="44"/>
      <c r="B176" s="44"/>
      <c r="C176" s="45"/>
      <c r="D176" s="45"/>
      <c r="E176" s="45"/>
      <c r="F176" s="45"/>
      <c r="G176" s="44"/>
      <c r="H176" s="45"/>
      <c r="I176" s="44"/>
      <c r="J176" s="51"/>
      <c r="K176" s="51"/>
    </row>
    <row r="177" spans="1:11" x14ac:dyDescent="0.25">
      <c r="A177" s="44"/>
      <c r="B177" s="44"/>
      <c r="C177" s="45"/>
      <c r="D177" s="45"/>
      <c r="E177" s="45"/>
      <c r="F177" s="45"/>
      <c r="G177" s="44"/>
      <c r="H177" s="45"/>
      <c r="I177" s="44"/>
      <c r="J177" s="51"/>
      <c r="K177" s="51"/>
    </row>
    <row r="178" spans="1:11" x14ac:dyDescent="0.25">
      <c r="A178" s="44"/>
      <c r="B178" s="44"/>
      <c r="C178" s="45"/>
      <c r="D178" s="45"/>
      <c r="E178" s="45"/>
      <c r="F178" s="45"/>
      <c r="G178" s="44"/>
      <c r="H178" s="45"/>
      <c r="I178" s="44"/>
      <c r="J178" s="51"/>
      <c r="K178" s="51"/>
    </row>
    <row r="179" spans="1:11" x14ac:dyDescent="0.25">
      <c r="A179" s="44"/>
      <c r="B179" s="44"/>
      <c r="C179" s="45"/>
      <c r="D179" s="45"/>
      <c r="E179" s="45"/>
      <c r="F179" s="45"/>
      <c r="G179" s="44"/>
      <c r="H179" s="45"/>
      <c r="I179" s="44"/>
      <c r="J179" s="51"/>
      <c r="K179" s="51"/>
    </row>
    <row r="180" spans="1:11" x14ac:dyDescent="0.25">
      <c r="A180" s="44"/>
      <c r="B180" s="44"/>
      <c r="C180" s="45"/>
      <c r="D180" s="45"/>
      <c r="E180" s="45"/>
      <c r="F180" s="45"/>
      <c r="G180" s="44"/>
      <c r="H180" s="45"/>
      <c r="I180" s="44"/>
      <c r="J180" s="51"/>
      <c r="K180" s="51"/>
    </row>
    <row r="181" spans="1:11" x14ac:dyDescent="0.25">
      <c r="A181" s="44"/>
      <c r="B181" s="44"/>
      <c r="C181" s="45"/>
      <c r="D181" s="45"/>
      <c r="E181" s="45"/>
      <c r="F181" s="45"/>
      <c r="G181" s="44"/>
      <c r="H181" s="45"/>
      <c r="I181" s="44"/>
      <c r="J181" s="51"/>
      <c r="K181" s="51"/>
    </row>
    <row r="182" spans="1:11" x14ac:dyDescent="0.25">
      <c r="A182" s="44"/>
      <c r="B182" s="44"/>
      <c r="C182" s="45"/>
      <c r="D182" s="45"/>
      <c r="E182" s="45"/>
      <c r="F182" s="45"/>
      <c r="G182" s="44"/>
      <c r="H182" s="45"/>
      <c r="I182" s="44"/>
      <c r="J182" s="51"/>
      <c r="K182" s="51"/>
    </row>
    <row r="183" spans="1:11" x14ac:dyDescent="0.25">
      <c r="A183" s="44"/>
      <c r="B183" s="44"/>
      <c r="C183" s="45"/>
      <c r="D183" s="45"/>
      <c r="E183" s="45"/>
      <c r="F183" s="45"/>
      <c r="G183" s="44"/>
      <c r="H183" s="45"/>
      <c r="I183" s="44"/>
      <c r="J183" s="51"/>
      <c r="K183" s="51"/>
    </row>
    <row r="184" spans="1:11" x14ac:dyDescent="0.25">
      <c r="A184" s="44"/>
      <c r="B184" s="44"/>
      <c r="C184" s="44"/>
      <c r="D184" s="44"/>
      <c r="E184" s="44"/>
      <c r="F184" s="44"/>
      <c r="G184" s="44"/>
      <c r="H184" s="45"/>
      <c r="I184" s="44"/>
      <c r="J184" s="51"/>
      <c r="K184" s="51"/>
    </row>
    <row r="185" spans="1:11" x14ac:dyDescent="0.25">
      <c r="A185" s="44"/>
      <c r="B185" s="44"/>
      <c r="C185" s="44"/>
      <c r="D185" s="44"/>
      <c r="E185" s="44"/>
      <c r="F185" s="44"/>
      <c r="G185" s="44"/>
      <c r="H185" s="45"/>
      <c r="I185" s="44"/>
      <c r="J185" s="51"/>
      <c r="K185" s="51"/>
    </row>
    <row r="186" spans="1:11" x14ac:dyDescent="0.25">
      <c r="A186" s="44"/>
      <c r="B186" s="44"/>
      <c r="C186" s="44"/>
      <c r="D186" s="44"/>
      <c r="E186" s="44"/>
      <c r="F186" s="44"/>
      <c r="G186" s="44"/>
      <c r="H186" s="45"/>
      <c r="I186" s="44"/>
      <c r="J186" s="51"/>
      <c r="K186" s="51"/>
    </row>
    <row r="187" spans="1:11" x14ac:dyDescent="0.25">
      <c r="A187" s="44"/>
      <c r="B187" s="44"/>
      <c r="C187" s="44"/>
      <c r="D187" s="44"/>
      <c r="E187" s="44"/>
      <c r="F187" s="44"/>
      <c r="G187" s="44"/>
      <c r="H187" s="45"/>
      <c r="I187" s="44"/>
      <c r="J187" s="51"/>
      <c r="K187" s="51"/>
    </row>
    <row r="188" spans="1:11" x14ac:dyDescent="0.25">
      <c r="A188" s="44"/>
      <c r="B188" s="44"/>
      <c r="C188" s="44"/>
      <c r="D188" s="44"/>
      <c r="E188" s="44"/>
      <c r="F188" s="44"/>
      <c r="G188" s="44"/>
      <c r="H188" s="45"/>
      <c r="I188" s="44"/>
      <c r="J188" s="51"/>
      <c r="K188" s="51"/>
    </row>
    <row r="189" spans="1:11" x14ac:dyDescent="0.25">
      <c r="A189" s="44"/>
      <c r="B189" s="44"/>
      <c r="C189" s="44"/>
      <c r="D189" s="44"/>
      <c r="E189" s="44"/>
      <c r="F189" s="44"/>
      <c r="G189" s="44"/>
      <c r="H189" s="45"/>
      <c r="I189" s="44"/>
      <c r="J189" s="51"/>
      <c r="K189" s="51"/>
    </row>
    <row r="190" spans="1:11" x14ac:dyDescent="0.25">
      <c r="A190" s="44"/>
      <c r="B190" s="44"/>
      <c r="C190" s="44"/>
      <c r="D190" s="44"/>
      <c r="E190" s="44"/>
      <c r="F190" s="44"/>
      <c r="G190" s="44"/>
      <c r="H190" s="45"/>
      <c r="I190" s="44"/>
      <c r="J190" s="51"/>
      <c r="K190" s="51"/>
    </row>
    <row r="191" spans="1:11" x14ac:dyDescent="0.25">
      <c r="A191" s="44"/>
      <c r="B191" s="44"/>
      <c r="C191" s="44"/>
      <c r="D191" s="44"/>
      <c r="E191" s="44"/>
      <c r="F191" s="44"/>
      <c r="G191" s="44"/>
      <c r="H191" s="45"/>
      <c r="I191" s="44"/>
      <c r="J191" s="51"/>
      <c r="K191" s="51"/>
    </row>
    <row r="192" spans="1:1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51"/>
      <c r="K192" s="51"/>
    </row>
    <row r="193" spans="1:1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51"/>
      <c r="K193" s="51"/>
    </row>
    <row r="194" spans="1:1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51"/>
      <c r="K194" s="51"/>
    </row>
    <row r="195" spans="1:11" x14ac:dyDescent="0.25">
      <c r="J195" s="51"/>
      <c r="K195" s="51"/>
    </row>
    <row r="196" spans="1:11" x14ac:dyDescent="0.25">
      <c r="J196" s="51"/>
      <c r="K196" s="51"/>
    </row>
    <row r="197" spans="1:11" x14ac:dyDescent="0.25">
      <c r="J197" s="51"/>
      <c r="K197" s="51"/>
    </row>
    <row r="198" spans="1:11" x14ac:dyDescent="0.25">
      <c r="J198" s="51"/>
      <c r="K198" s="51"/>
    </row>
    <row r="199" spans="1:11" x14ac:dyDescent="0.25">
      <c r="J199" s="51"/>
      <c r="K199" s="51"/>
    </row>
    <row r="200" spans="1:11" x14ac:dyDescent="0.25">
      <c r="J200" s="51"/>
      <c r="K200" s="51"/>
    </row>
    <row r="201" spans="1:11" x14ac:dyDescent="0.25">
      <c r="J201" s="51"/>
      <c r="K201" s="51"/>
    </row>
    <row r="202" spans="1:11" x14ac:dyDescent="0.25">
      <c r="J202" s="51"/>
      <c r="K202" s="51"/>
    </row>
    <row r="203" spans="1:11" x14ac:dyDescent="0.25">
      <c r="J203" s="51"/>
      <c r="K203" s="51"/>
    </row>
    <row r="204" spans="1:11" x14ac:dyDescent="0.25">
      <c r="J204" s="51"/>
      <c r="K204" s="51"/>
    </row>
    <row r="205" spans="1:11" x14ac:dyDescent="0.25">
      <c r="J205" s="51"/>
      <c r="K205" s="51"/>
    </row>
    <row r="206" spans="1:11" x14ac:dyDescent="0.25">
      <c r="J206" s="51"/>
      <c r="K206" s="51"/>
    </row>
    <row r="207" spans="1:11" ht="15.75" x14ac:dyDescent="0.25">
      <c r="A207" s="1"/>
      <c r="B207" s="1"/>
      <c r="C207" s="1"/>
      <c r="J207" s="51"/>
      <c r="K207" s="51"/>
    </row>
    <row r="208" spans="1:11" ht="15.75" x14ac:dyDescent="0.25">
      <c r="A208" s="1"/>
      <c r="B208" s="1"/>
      <c r="C208" s="1"/>
      <c r="J208" s="51"/>
      <c r="K208" s="51"/>
    </row>
    <row r="209" spans="1:11" ht="15.75" x14ac:dyDescent="0.25">
      <c r="A209" s="1"/>
      <c r="B209" s="1"/>
      <c r="C209" s="1"/>
      <c r="J209" s="51"/>
      <c r="K209" s="51"/>
    </row>
    <row r="210" spans="1:11" ht="15.75" x14ac:dyDescent="0.25">
      <c r="A210" s="1"/>
      <c r="B210" s="1"/>
      <c r="C210" s="1"/>
      <c r="J210" s="51"/>
      <c r="K210" s="51"/>
    </row>
    <row r="211" spans="1:11" ht="15.75" x14ac:dyDescent="0.25">
      <c r="A211" s="1"/>
      <c r="B211" s="1"/>
      <c r="C211" s="1"/>
      <c r="J211" s="51"/>
      <c r="K211" s="51"/>
    </row>
    <row r="212" spans="1:11" ht="15.75" x14ac:dyDescent="0.25">
      <c r="A212" s="1"/>
      <c r="B212" s="1"/>
      <c r="C212" s="3"/>
      <c r="J212" s="51"/>
      <c r="K212" s="51"/>
    </row>
    <row r="213" spans="1:11" x14ac:dyDescent="0.25">
      <c r="C213" s="3"/>
      <c r="J213" s="51"/>
      <c r="K213" s="51"/>
    </row>
    <row r="214" spans="1:11" x14ac:dyDescent="0.25">
      <c r="C214" s="3"/>
      <c r="J214" s="51"/>
      <c r="K214" s="51"/>
    </row>
    <row r="215" spans="1:11" x14ac:dyDescent="0.25">
      <c r="C215" s="3"/>
      <c r="J215" s="51"/>
      <c r="K215" s="51"/>
    </row>
    <row r="216" spans="1:11" x14ac:dyDescent="0.25">
      <c r="A216" s="4"/>
      <c r="B216" s="4"/>
      <c r="C216" s="4"/>
      <c r="D216" s="5"/>
      <c r="E216" s="5"/>
      <c r="F216" s="5"/>
      <c r="J216" s="51"/>
      <c r="K216" s="51"/>
    </row>
    <row r="217" spans="1:11" x14ac:dyDescent="0.25">
      <c r="A217" s="6"/>
      <c r="B217" s="6"/>
      <c r="C217" s="7"/>
      <c r="D217" s="8"/>
      <c r="E217" s="8"/>
      <c r="F217" s="8"/>
    </row>
    <row r="218" spans="1:11" x14ac:dyDescent="0.25">
      <c r="A218" s="6"/>
      <c r="B218" s="6"/>
      <c r="C218" s="7"/>
      <c r="D218" s="9"/>
      <c r="E218" s="9"/>
      <c r="F218" s="9"/>
    </row>
    <row r="219" spans="1:11" x14ac:dyDescent="0.25">
      <c r="A219" s="6"/>
      <c r="B219" s="6"/>
      <c r="C219" s="10"/>
      <c r="D219" s="8"/>
      <c r="E219" s="8"/>
      <c r="F219" s="8"/>
    </row>
    <row r="220" spans="1:11" x14ac:dyDescent="0.25">
      <c r="A220" s="6"/>
      <c r="B220" s="6"/>
      <c r="C220" s="7"/>
      <c r="D220" s="9"/>
      <c r="E220" s="9"/>
      <c r="F220" s="9"/>
    </row>
    <row r="221" spans="1:11" x14ac:dyDescent="0.25">
      <c r="A221" s="6"/>
      <c r="B221" s="6"/>
      <c r="C221" s="10"/>
      <c r="D221" s="8"/>
      <c r="E221" s="8"/>
      <c r="F221" s="8"/>
    </row>
    <row r="222" spans="1:11" x14ac:dyDescent="0.25">
      <c r="A222" s="6"/>
      <c r="B222" s="6"/>
      <c r="C222" s="7"/>
      <c r="D222" s="11"/>
      <c r="E222" s="11"/>
      <c r="F222" s="11"/>
    </row>
    <row r="223" spans="1:11" x14ac:dyDescent="0.25">
      <c r="A223" s="6"/>
      <c r="B223" s="6"/>
      <c r="C223" s="12"/>
      <c r="D223" s="9"/>
      <c r="E223" s="9"/>
      <c r="F223" s="9"/>
    </row>
    <row r="224" spans="1:11" x14ac:dyDescent="0.25">
      <c r="A224" s="6"/>
      <c r="B224" s="6"/>
      <c r="C224" s="13"/>
      <c r="D224" s="8"/>
      <c r="E224" s="8"/>
      <c r="F224" s="8"/>
    </row>
  </sheetData>
  <mergeCells count="3">
    <mergeCell ref="G7:K7"/>
    <mergeCell ref="A6:F6"/>
    <mergeCell ref="A7:F7"/>
  </mergeCells>
  <phoneticPr fontId="19" type="noConversion"/>
  <pageMargins left="0.16666666666666666" right="0.22916666666666666" top="0.59375" bottom="0.593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Slobodan Manović</cp:lastModifiedBy>
  <cp:lastPrinted>2023-10-11T09:19:07Z</cp:lastPrinted>
  <dcterms:created xsi:type="dcterms:W3CDTF">2012-10-12T05:58:40Z</dcterms:created>
  <dcterms:modified xsi:type="dcterms:W3CDTF">2026-07-08T08:45:20Z</dcterms:modified>
</cp:coreProperties>
</file>